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iegowa\Documents\_ADMIN\Przetargi_konkursy\2026_badania\"/>
    </mc:Choice>
  </mc:AlternateContent>
  <xr:revisionPtr revIDLastSave="0" documentId="13_ncr:1_{C4429D86-86C5-4A0B-B635-B3AAB8160447}" xr6:coauthVersionLast="47" xr6:coauthVersionMax="47" xr10:uidLastSave="{00000000-0000-0000-0000-000000000000}"/>
  <bookViews>
    <workbookView xWindow="-120" yWindow="-120" windowWidth="29040" windowHeight="15720" xr2:uid="{A4425EE7-66E1-4C24-B397-4624831A9CA7}"/>
  </bookViews>
  <sheets>
    <sheet name="Baza asort" sheetId="8" r:id="rId1"/>
  </sheets>
  <definedNames>
    <definedName name="_xlnm._FilterDatabase" localSheetId="0" hidden="1">'Baza asort'!$A$5:$G$5</definedName>
    <definedName name="OB" localSheetId="0">'Baza asort'!$G$182</definedName>
    <definedName name="O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8" l="1"/>
  <c r="D8" i="8"/>
  <c r="D9" i="8"/>
  <c r="D10" i="8"/>
  <c r="F10" i="8" s="1"/>
  <c r="D11" i="8"/>
  <c r="D12" i="8"/>
  <c r="F12" i="8" s="1"/>
  <c r="D13" i="8"/>
  <c r="D14" i="8"/>
  <c r="D15" i="8"/>
  <c r="D16" i="8"/>
  <c r="F16" i="8" s="1"/>
  <c r="D17" i="8"/>
  <c r="D18" i="8"/>
  <c r="F18" i="8" s="1"/>
  <c r="D19" i="8"/>
  <c r="D20" i="8"/>
  <c r="D21" i="8"/>
  <c r="D22" i="8"/>
  <c r="F22" i="8" s="1"/>
  <c r="D23" i="8"/>
  <c r="D24" i="8"/>
  <c r="F24" i="8" s="1"/>
  <c r="D25" i="8"/>
  <c r="D26" i="8"/>
  <c r="D27" i="8"/>
  <c r="D28" i="8"/>
  <c r="F28" i="8" s="1"/>
  <c r="D29" i="8"/>
  <c r="D30" i="8"/>
  <c r="F30" i="8" s="1"/>
  <c r="D31" i="8"/>
  <c r="D32" i="8"/>
  <c r="D33" i="8"/>
  <c r="D34" i="8"/>
  <c r="F34" i="8" s="1"/>
  <c r="D35" i="8"/>
  <c r="D36" i="8"/>
  <c r="F36" i="8" s="1"/>
  <c r="D37" i="8"/>
  <c r="D38" i="8"/>
  <c r="D39" i="8"/>
  <c r="D40" i="8"/>
  <c r="F40" i="8" s="1"/>
  <c r="D41" i="8"/>
  <c r="D42" i="8"/>
  <c r="F42" i="8" s="1"/>
  <c r="D43" i="8"/>
  <c r="D44" i="8"/>
  <c r="D45" i="8"/>
  <c r="D46" i="8"/>
  <c r="F46" i="8" s="1"/>
  <c r="D47" i="8"/>
  <c r="D48" i="8"/>
  <c r="F48" i="8" s="1"/>
  <c r="D49" i="8"/>
  <c r="D50" i="8"/>
  <c r="D51" i="8"/>
  <c r="D52" i="8"/>
  <c r="F52" i="8" s="1"/>
  <c r="D53" i="8"/>
  <c r="D54" i="8"/>
  <c r="F54" i="8" s="1"/>
  <c r="D55" i="8"/>
  <c r="D56" i="8"/>
  <c r="D57" i="8"/>
  <c r="D58" i="8"/>
  <c r="F58" i="8" s="1"/>
  <c r="D59" i="8"/>
  <c r="D60" i="8"/>
  <c r="F60" i="8" s="1"/>
  <c r="D61" i="8"/>
  <c r="D62" i="8"/>
  <c r="D63" i="8"/>
  <c r="D64" i="8"/>
  <c r="F64" i="8" s="1"/>
  <c r="D65" i="8"/>
  <c r="D66" i="8"/>
  <c r="F66" i="8" s="1"/>
  <c r="D67" i="8"/>
  <c r="D68" i="8"/>
  <c r="D69" i="8"/>
  <c r="D70" i="8"/>
  <c r="F70" i="8" s="1"/>
  <c r="D71" i="8"/>
  <c r="D72" i="8"/>
  <c r="F72" i="8" s="1"/>
  <c r="D73" i="8"/>
  <c r="D74" i="8"/>
  <c r="D75" i="8"/>
  <c r="D76" i="8"/>
  <c r="F76" i="8" s="1"/>
  <c r="D77" i="8"/>
  <c r="D78" i="8"/>
  <c r="F78" i="8" s="1"/>
  <c r="D79" i="8"/>
  <c r="D80" i="8"/>
  <c r="D81" i="8"/>
  <c r="D82" i="8"/>
  <c r="F82" i="8" s="1"/>
  <c r="D83" i="8"/>
  <c r="D84" i="8"/>
  <c r="F84" i="8" s="1"/>
  <c r="D85" i="8"/>
  <c r="D86" i="8"/>
  <c r="D87" i="8"/>
  <c r="D88" i="8"/>
  <c r="F88" i="8" s="1"/>
  <c r="D89" i="8"/>
  <c r="D90" i="8"/>
  <c r="F90" i="8" s="1"/>
  <c r="D91" i="8"/>
  <c r="D92" i="8"/>
  <c r="D93" i="8"/>
  <c r="D94" i="8"/>
  <c r="F94" i="8" s="1"/>
  <c r="D95" i="8"/>
  <c r="D96" i="8"/>
  <c r="F96" i="8" s="1"/>
  <c r="D97" i="8"/>
  <c r="D98" i="8"/>
  <c r="D99" i="8"/>
  <c r="D100" i="8"/>
  <c r="F100" i="8" s="1"/>
  <c r="D101" i="8"/>
  <c r="D102" i="8"/>
  <c r="F102" i="8" s="1"/>
  <c r="D103" i="8"/>
  <c r="D104" i="8"/>
  <c r="D105" i="8"/>
  <c r="D106" i="8"/>
  <c r="F106" i="8" s="1"/>
  <c r="D107" i="8"/>
  <c r="D108" i="8"/>
  <c r="F108" i="8" s="1"/>
  <c r="D109" i="8"/>
  <c r="D110" i="8"/>
  <c r="D111" i="8"/>
  <c r="D112" i="8"/>
  <c r="F112" i="8" s="1"/>
  <c r="D113" i="8"/>
  <c r="D114" i="8"/>
  <c r="F114" i="8" s="1"/>
  <c r="D115" i="8"/>
  <c r="D116" i="8"/>
  <c r="D117" i="8"/>
  <c r="D118" i="8"/>
  <c r="F118" i="8" s="1"/>
  <c r="D119" i="8"/>
  <c r="D120" i="8"/>
  <c r="F120" i="8" s="1"/>
  <c r="D121" i="8"/>
  <c r="D122" i="8"/>
  <c r="D123" i="8"/>
  <c r="D124" i="8"/>
  <c r="F124" i="8" s="1"/>
  <c r="D125" i="8"/>
  <c r="D126" i="8"/>
  <c r="F126" i="8" s="1"/>
  <c r="D127" i="8"/>
  <c r="D128" i="8"/>
  <c r="D129" i="8"/>
  <c r="D130" i="8"/>
  <c r="F130" i="8" s="1"/>
  <c r="D131" i="8"/>
  <c r="D132" i="8"/>
  <c r="F132" i="8" s="1"/>
  <c r="D133" i="8"/>
  <c r="D134" i="8"/>
  <c r="D135" i="8"/>
  <c r="D136" i="8"/>
  <c r="F136" i="8" s="1"/>
  <c r="D137" i="8"/>
  <c r="D138" i="8"/>
  <c r="F138" i="8" s="1"/>
  <c r="D139" i="8"/>
  <c r="D140" i="8"/>
  <c r="D141" i="8"/>
  <c r="D142" i="8"/>
  <c r="F142" i="8" s="1"/>
  <c r="D143" i="8"/>
  <c r="D144" i="8"/>
  <c r="F144" i="8" s="1"/>
  <c r="D145" i="8"/>
  <c r="D146" i="8"/>
  <c r="D147" i="8"/>
  <c r="D148" i="8"/>
  <c r="F148" i="8" s="1"/>
  <c r="D149" i="8"/>
  <c r="D150" i="8"/>
  <c r="F150" i="8" s="1"/>
  <c r="D151" i="8"/>
  <c r="D152" i="8"/>
  <c r="D153" i="8"/>
  <c r="D154" i="8"/>
  <c r="F154" i="8" s="1"/>
  <c r="D155" i="8"/>
  <c r="D156" i="8"/>
  <c r="F156" i="8" s="1"/>
  <c r="D157" i="8"/>
  <c r="D158" i="8"/>
  <c r="D159" i="8"/>
  <c r="D160" i="8"/>
  <c r="F160" i="8" s="1"/>
  <c r="D161" i="8"/>
  <c r="D162" i="8"/>
  <c r="F162" i="8" s="1"/>
  <c r="D163" i="8"/>
  <c r="D164" i="8"/>
  <c r="D165" i="8"/>
  <c r="D166" i="8"/>
  <c r="F166" i="8" s="1"/>
  <c r="D167" i="8"/>
  <c r="D168" i="8"/>
  <c r="F168" i="8" s="1"/>
  <c r="D169" i="8"/>
  <c r="D170" i="8"/>
  <c r="D171" i="8"/>
  <c r="D172" i="8"/>
  <c r="F172" i="8" s="1"/>
  <c r="D173" i="8"/>
  <c r="D174" i="8"/>
  <c r="F174" i="8" s="1"/>
  <c r="D175" i="8"/>
  <c r="D176" i="8"/>
  <c r="D177" i="8"/>
  <c r="D178" i="8"/>
  <c r="F178" i="8" s="1"/>
  <c r="D179" i="8"/>
  <c r="D180" i="8"/>
  <c r="F180" i="8" s="1"/>
  <c r="D181" i="8"/>
  <c r="D182" i="8"/>
  <c r="D183" i="8"/>
  <c r="D184" i="8"/>
  <c r="F184" i="8" s="1"/>
  <c r="D185" i="8"/>
  <c r="D186" i="8"/>
  <c r="F186" i="8" s="1"/>
  <c r="D187" i="8"/>
  <c r="D188" i="8"/>
  <c r="D189" i="8"/>
  <c r="D190" i="8"/>
  <c r="F190" i="8" s="1"/>
  <c r="D191" i="8"/>
  <c r="D192" i="8"/>
  <c r="F192" i="8" s="1"/>
  <c r="D193" i="8"/>
  <c r="D194" i="8"/>
  <c r="D195" i="8"/>
  <c r="D196" i="8"/>
  <c r="F196" i="8" s="1"/>
  <c r="D197" i="8"/>
  <c r="D198" i="8"/>
  <c r="F198" i="8" s="1"/>
  <c r="D199" i="8"/>
  <c r="D200" i="8"/>
  <c r="D201" i="8"/>
  <c r="D202" i="8"/>
  <c r="F202" i="8" s="1"/>
  <c r="D203" i="8"/>
  <c r="D204" i="8"/>
  <c r="F204" i="8" s="1"/>
  <c r="D205" i="8"/>
  <c r="D206" i="8"/>
  <c r="D207" i="8"/>
  <c r="D208" i="8"/>
  <c r="F208" i="8" s="1"/>
  <c r="D209" i="8"/>
  <c r="D210" i="8"/>
  <c r="F210" i="8" s="1"/>
  <c r="D211" i="8"/>
  <c r="D212" i="8"/>
  <c r="D213" i="8"/>
  <c r="D214" i="8"/>
  <c r="F214" i="8" s="1"/>
  <c r="D215" i="8"/>
  <c r="D216" i="8"/>
  <c r="F216" i="8" s="1"/>
  <c r="D217" i="8"/>
  <c r="D218" i="8"/>
  <c r="D219" i="8"/>
  <c r="D220" i="8"/>
  <c r="F220" i="8" s="1"/>
  <c r="D221" i="8"/>
  <c r="D222" i="8"/>
  <c r="F222" i="8" s="1"/>
  <c r="D223" i="8"/>
  <c r="D224" i="8"/>
  <c r="D225" i="8"/>
  <c r="D226" i="8"/>
  <c r="F226" i="8" s="1"/>
  <c r="D227" i="8"/>
  <c r="D228" i="8"/>
  <c r="F228" i="8" s="1"/>
  <c r="D229" i="8"/>
  <c r="D230" i="8"/>
  <c r="D231" i="8"/>
  <c r="D232" i="8"/>
  <c r="F232" i="8" s="1"/>
  <c r="D233" i="8"/>
  <c r="D234" i="8"/>
  <c r="F234" i="8" s="1"/>
  <c r="D235" i="8"/>
  <c r="D236" i="8"/>
  <c r="D237" i="8"/>
  <c r="D238" i="8"/>
  <c r="F238" i="8" s="1"/>
  <c r="D239" i="8"/>
  <c r="D240" i="8"/>
  <c r="F240" i="8" s="1"/>
  <c r="D241" i="8"/>
  <c r="D242" i="8"/>
  <c r="D243" i="8"/>
  <c r="D244" i="8"/>
  <c r="F244" i="8" s="1"/>
  <c r="D245" i="8"/>
  <c r="D246" i="8"/>
  <c r="F246" i="8" s="1"/>
  <c r="D247" i="8"/>
  <c r="D248" i="8"/>
  <c r="D249" i="8"/>
  <c r="D250" i="8"/>
  <c r="F250" i="8" s="1"/>
  <c r="D251" i="8"/>
  <c r="D252" i="8"/>
  <c r="F252" i="8" s="1"/>
  <c r="D253" i="8"/>
  <c r="D254" i="8"/>
  <c r="D255" i="8"/>
  <c r="D256" i="8"/>
  <c r="F256" i="8" s="1"/>
  <c r="D257" i="8"/>
  <c r="D258" i="8"/>
  <c r="F258" i="8" s="1"/>
  <c r="D259" i="8"/>
  <c r="D260" i="8"/>
  <c r="D261" i="8"/>
  <c r="D262" i="8"/>
  <c r="F262" i="8" s="1"/>
  <c r="D263" i="8"/>
  <c r="D264" i="8"/>
  <c r="F264" i="8" s="1"/>
  <c r="D265" i="8"/>
  <c r="D266" i="8"/>
  <c r="D267" i="8"/>
  <c r="D268" i="8"/>
  <c r="F268" i="8" s="1"/>
  <c r="D269" i="8"/>
  <c r="D270" i="8"/>
  <c r="F270" i="8" s="1"/>
  <c r="D271" i="8"/>
  <c r="D272" i="8"/>
  <c r="D273" i="8"/>
  <c r="D274" i="8"/>
  <c r="F274" i="8" s="1"/>
  <c r="D275" i="8"/>
  <c r="D276" i="8"/>
  <c r="F276" i="8" s="1"/>
  <c r="D277" i="8"/>
  <c r="D278" i="8"/>
  <c r="D279" i="8"/>
  <c r="D280" i="8"/>
  <c r="F280" i="8" s="1"/>
  <c r="D281" i="8"/>
  <c r="D282" i="8"/>
  <c r="F282" i="8" s="1"/>
  <c r="D283" i="8"/>
  <c r="D284" i="8"/>
  <c r="D285" i="8"/>
  <c r="D286" i="8"/>
  <c r="F286" i="8" s="1"/>
  <c r="D287" i="8"/>
  <c r="D288" i="8"/>
  <c r="F288" i="8" s="1"/>
  <c r="D289" i="8"/>
  <c r="D290" i="8"/>
  <c r="D291" i="8"/>
  <c r="D292" i="8"/>
  <c r="F292" i="8" s="1"/>
  <c r="D293" i="8"/>
  <c r="D294" i="8"/>
  <c r="F294" i="8" s="1"/>
  <c r="D295" i="8"/>
  <c r="D296" i="8"/>
  <c r="D297" i="8"/>
  <c r="D298" i="8"/>
  <c r="F298" i="8" s="1"/>
  <c r="D299" i="8"/>
  <c r="D300" i="8"/>
  <c r="F300" i="8" s="1"/>
  <c r="D301" i="8"/>
  <c r="D302" i="8"/>
  <c r="D303" i="8"/>
  <c r="D304" i="8"/>
  <c r="F304" i="8" s="1"/>
  <c r="D305" i="8"/>
  <c r="D306" i="8"/>
  <c r="F306" i="8" s="1"/>
  <c r="D6" i="8"/>
  <c r="F7" i="8"/>
  <c r="F8" i="8"/>
  <c r="F9" i="8"/>
  <c r="F11" i="8"/>
  <c r="F13" i="8"/>
  <c r="F14" i="8"/>
  <c r="F15" i="8"/>
  <c r="F17" i="8"/>
  <c r="F19" i="8"/>
  <c r="F20" i="8"/>
  <c r="F21" i="8"/>
  <c r="F23" i="8"/>
  <c r="F25" i="8"/>
  <c r="F26" i="8"/>
  <c r="F27" i="8"/>
  <c r="F29" i="8"/>
  <c r="F31" i="8"/>
  <c r="F32" i="8"/>
  <c r="F33" i="8"/>
  <c r="F35" i="8"/>
  <c r="F37" i="8"/>
  <c r="F38" i="8"/>
  <c r="F39" i="8"/>
  <c r="F41" i="8"/>
  <c r="F43" i="8"/>
  <c r="F44" i="8"/>
  <c r="F45" i="8"/>
  <c r="F47" i="8"/>
  <c r="F49" i="8"/>
  <c r="F50" i="8"/>
  <c r="F51" i="8"/>
  <c r="F53" i="8"/>
  <c r="F55" i="8"/>
  <c r="F56" i="8"/>
  <c r="F57" i="8"/>
  <c r="F59" i="8"/>
  <c r="F61" i="8"/>
  <c r="F62" i="8"/>
  <c r="F63" i="8"/>
  <c r="F65" i="8"/>
  <c r="F67" i="8"/>
  <c r="F68" i="8"/>
  <c r="F69" i="8"/>
  <c r="F71" i="8"/>
  <c r="F73" i="8"/>
  <c r="F74" i="8"/>
  <c r="F75" i="8"/>
  <c r="F77" i="8"/>
  <c r="F79" i="8"/>
  <c r="F80" i="8"/>
  <c r="F81" i="8"/>
  <c r="F83" i="8"/>
  <c r="F85" i="8"/>
  <c r="F86" i="8"/>
  <c r="F87" i="8"/>
  <c r="F89" i="8"/>
  <c r="F91" i="8"/>
  <c r="F92" i="8"/>
  <c r="F93" i="8"/>
  <c r="F95" i="8"/>
  <c r="F97" i="8"/>
  <c r="F98" i="8"/>
  <c r="F99" i="8"/>
  <c r="F101" i="8"/>
  <c r="F103" i="8"/>
  <c r="F104" i="8"/>
  <c r="F105" i="8"/>
  <c r="F107" i="8"/>
  <c r="F109" i="8"/>
  <c r="F110" i="8"/>
  <c r="F111" i="8"/>
  <c r="F113" i="8"/>
  <c r="F115" i="8"/>
  <c r="F116" i="8"/>
  <c r="F117" i="8"/>
  <c r="F119" i="8"/>
  <c r="F121" i="8"/>
  <c r="F122" i="8"/>
  <c r="F123" i="8"/>
  <c r="F125" i="8"/>
  <c r="F127" i="8"/>
  <c r="F128" i="8"/>
  <c r="F129" i="8"/>
  <c r="F131" i="8"/>
  <c r="F133" i="8"/>
  <c r="F134" i="8"/>
  <c r="F135" i="8"/>
  <c r="F137" i="8"/>
  <c r="F139" i="8"/>
  <c r="F140" i="8"/>
  <c r="F141" i="8"/>
  <c r="F143" i="8"/>
  <c r="F145" i="8"/>
  <c r="F146" i="8"/>
  <c r="F147" i="8"/>
  <c r="F149" i="8"/>
  <c r="F151" i="8"/>
  <c r="F152" i="8"/>
  <c r="F153" i="8"/>
  <c r="F155" i="8"/>
  <c r="F157" i="8"/>
  <c r="F158" i="8"/>
  <c r="F159" i="8"/>
  <c r="F161" i="8"/>
  <c r="F163" i="8"/>
  <c r="F164" i="8"/>
  <c r="F165" i="8"/>
  <c r="F167" i="8"/>
  <c r="F169" i="8"/>
  <c r="F170" i="8"/>
  <c r="F171" i="8"/>
  <c r="F173" i="8"/>
  <c r="F175" i="8"/>
  <c r="F176" i="8"/>
  <c r="F177" i="8"/>
  <c r="F179" i="8"/>
  <c r="F181" i="8"/>
  <c r="F182" i="8"/>
  <c r="F183" i="8"/>
  <c r="F185" i="8"/>
  <c r="F187" i="8"/>
  <c r="F188" i="8"/>
  <c r="F189" i="8"/>
  <c r="F191" i="8"/>
  <c r="F193" i="8"/>
  <c r="F194" i="8"/>
  <c r="F195" i="8"/>
  <c r="F197" i="8"/>
  <c r="F199" i="8"/>
  <c r="F200" i="8"/>
  <c r="F201" i="8"/>
  <c r="F203" i="8"/>
  <c r="F205" i="8"/>
  <c r="F206" i="8"/>
  <c r="F207" i="8"/>
  <c r="F209" i="8"/>
  <c r="F211" i="8"/>
  <c r="F212" i="8"/>
  <c r="F213" i="8"/>
  <c r="F215" i="8"/>
  <c r="F217" i="8"/>
  <c r="F218" i="8"/>
  <c r="F219" i="8"/>
  <c r="F221" i="8"/>
  <c r="F223" i="8"/>
  <c r="F224" i="8"/>
  <c r="F225" i="8"/>
  <c r="F227" i="8"/>
  <c r="F229" i="8"/>
  <c r="F230" i="8"/>
  <c r="F231" i="8"/>
  <c r="F233" i="8"/>
  <c r="F235" i="8"/>
  <c r="F236" i="8"/>
  <c r="F237" i="8"/>
  <c r="F239" i="8"/>
  <c r="F241" i="8"/>
  <c r="F242" i="8"/>
  <c r="F243" i="8"/>
  <c r="F245" i="8"/>
  <c r="F247" i="8"/>
  <c r="F248" i="8"/>
  <c r="F249" i="8"/>
  <c r="F251" i="8"/>
  <c r="F253" i="8"/>
  <c r="F254" i="8"/>
  <c r="F255" i="8"/>
  <c r="F257" i="8"/>
  <c r="F259" i="8"/>
  <c r="F260" i="8"/>
  <c r="F261" i="8"/>
  <c r="F263" i="8"/>
  <c r="F265" i="8"/>
  <c r="F266" i="8"/>
  <c r="F267" i="8"/>
  <c r="F269" i="8"/>
  <c r="F271" i="8"/>
  <c r="F272" i="8"/>
  <c r="F273" i="8"/>
  <c r="F275" i="8"/>
  <c r="F277" i="8"/>
  <c r="F278" i="8"/>
  <c r="F279" i="8"/>
  <c r="F281" i="8"/>
  <c r="F283" i="8"/>
  <c r="F284" i="8"/>
  <c r="F285" i="8"/>
  <c r="F287" i="8"/>
  <c r="F289" i="8"/>
  <c r="F290" i="8"/>
  <c r="F291" i="8"/>
  <c r="F293" i="8"/>
  <c r="F295" i="8"/>
  <c r="F296" i="8"/>
  <c r="F297" i="8"/>
  <c r="F299" i="8"/>
  <c r="F301" i="8"/>
  <c r="F302" i="8"/>
  <c r="F303" i="8"/>
  <c r="F305" i="8"/>
  <c r="F6" i="8"/>
  <c r="H285" i="8"/>
  <c r="H252" i="8"/>
  <c r="H241" i="8"/>
  <c r="H169" i="8"/>
  <c r="H163" i="8"/>
  <c r="H162" i="8"/>
  <c r="H159" i="8"/>
  <c r="H111" i="8"/>
  <c r="H95" i="8"/>
  <c r="H92" i="8"/>
  <c r="H90" i="8"/>
  <c r="H89" i="8"/>
  <c r="H77" i="8"/>
  <c r="H70" i="8"/>
  <c r="H69" i="8"/>
  <c r="H67" i="8"/>
  <c r="H55" i="8"/>
  <c r="H51" i="8"/>
  <c r="H50" i="8"/>
  <c r="H48" i="8"/>
  <c r="H24" i="8"/>
  <c r="H23" i="8"/>
  <c r="H21" i="8"/>
  <c r="H18" i="8"/>
  <c r="H7" i="8"/>
  <c r="F307" i="8" l="1"/>
</calcChain>
</file>

<file path=xl/sharedStrings.xml><?xml version="1.0" encoding="utf-8"?>
<sst xmlns="http://schemas.openxmlformats.org/spreadsheetml/2006/main" count="614" uniqueCount="614">
  <si>
    <t>Lp.</t>
  </si>
  <si>
    <t>Rodzaj badania</t>
  </si>
  <si>
    <t>1.</t>
  </si>
  <si>
    <t>2.</t>
  </si>
  <si>
    <t>ALBUMINA</t>
  </si>
  <si>
    <t>AMIZEPINA</t>
  </si>
  <si>
    <t>AMYLAZA W MOCZU</t>
  </si>
  <si>
    <t>ANDROSTENDION</t>
  </si>
  <si>
    <t>ANTY HBS</t>
  </si>
  <si>
    <t>ANTY HCV</t>
  </si>
  <si>
    <t>BADANIE HISTOPATOLOGICZNE</t>
  </si>
  <si>
    <t>BILIRUBINA BEZP.</t>
  </si>
  <si>
    <t>BILIRUBINA CAŁ.</t>
  </si>
  <si>
    <t>BORELIOZA IGG</t>
  </si>
  <si>
    <t>BORELIOZA IGM</t>
  </si>
  <si>
    <t>CA 125</t>
  </si>
  <si>
    <t>CA 19-9</t>
  </si>
  <si>
    <t>CHOLESTEROL</t>
  </si>
  <si>
    <t>CZAS TROMBINOWY</t>
  </si>
  <si>
    <t>D-DIMER</t>
  </si>
  <si>
    <t>ESTRADIOL</t>
  </si>
  <si>
    <t>FERRYTYNA</t>
  </si>
  <si>
    <t>FIBRYNOGEN</t>
  </si>
  <si>
    <t>FOSFOR</t>
  </si>
  <si>
    <t>FSH</t>
  </si>
  <si>
    <t>GLUKOZA W MOCZU</t>
  </si>
  <si>
    <t>GLUKOZA 50G</t>
  </si>
  <si>
    <t>GLUKOZA 75G 0-120</t>
  </si>
  <si>
    <t>GLUKOZA 75G 0-60-120</t>
  </si>
  <si>
    <t>GLUKOZA PO POSIŁKU</t>
  </si>
  <si>
    <t>HIV</t>
  </si>
  <si>
    <t>IMMUNOGLOBULINA A</t>
  </si>
  <si>
    <t>IMMUNOGLOBULINA E</t>
  </si>
  <si>
    <t>IMMUNOGLOBULINA G</t>
  </si>
  <si>
    <t>IMMUNOGLOBULINA M</t>
  </si>
  <si>
    <t>INR PT</t>
  </si>
  <si>
    <t>INSULINA</t>
  </si>
  <si>
    <t>KAŁ BAD. PARAZYTOLOGICZNE</t>
  </si>
  <si>
    <t>KAŁ BAD. OGÓLNE</t>
  </si>
  <si>
    <t>KAŁ KREW UTAJONA</t>
  </si>
  <si>
    <t>KORTYZOL</t>
  </si>
  <si>
    <t>KREATYNINA</t>
  </si>
  <si>
    <t>KWAS WALPROINOWY</t>
  </si>
  <si>
    <t>LAMBLIA GIARDIA W KALE</t>
  </si>
  <si>
    <t>LDH</t>
  </si>
  <si>
    <t>MAGNEZ</t>
  </si>
  <si>
    <t>MOCZNIK</t>
  </si>
  <si>
    <t>MORFOLOGIA</t>
  </si>
  <si>
    <t>MTC 0-60</t>
  </si>
  <si>
    <t>ODCZYN BIERNACKIEGO</t>
  </si>
  <si>
    <t>P/C HELOCOBAKTER PYLORI</t>
  </si>
  <si>
    <t>P/C P/RECEPTOROM ACETYLOCHOL</t>
  </si>
  <si>
    <t>PŁYTKI KRWI NA CYTRYNIAN</t>
  </si>
  <si>
    <t>POTAS</t>
  </si>
  <si>
    <t>PROGESTERON</t>
  </si>
  <si>
    <t>PROTEINOGRAM</t>
  </si>
  <si>
    <t>RETIKULOCYTY</t>
  </si>
  <si>
    <t>SÓD</t>
  </si>
  <si>
    <t>TEST POTWIERDZENIA HBS</t>
  </si>
  <si>
    <t>TESTOSTERON</t>
  </si>
  <si>
    <t>TOXO AWIDNOŚĆ</t>
  </si>
  <si>
    <t>TOXOCAROZA</t>
  </si>
  <si>
    <t>TRANSFERYNA</t>
  </si>
  <si>
    <t>TRIGLICERYDY</t>
  </si>
  <si>
    <t>TYREOGLOBULINA</t>
  </si>
  <si>
    <t>VIT B12</t>
  </si>
  <si>
    <t>WAPŃ</t>
  </si>
  <si>
    <t>POSIEW MOCZU</t>
  </si>
  <si>
    <t>POSIEW WYMAZU ZE SKÓRY</t>
  </si>
  <si>
    <t>POSIEW KAŁU SALMONELLA</t>
  </si>
  <si>
    <t>WYMAZ Z POCHWY</t>
  </si>
  <si>
    <t>WYMAZ Z KANAŁU SZYJKI MACICY</t>
  </si>
  <si>
    <t>POSIEW W KIERUNKU STREPTOCOCCUS</t>
  </si>
  <si>
    <t>POSIEW Z GARDŁA</t>
  </si>
  <si>
    <t>POSIEW KAŁU</t>
  </si>
  <si>
    <t>WYMAZ Z RANY</t>
  </si>
  <si>
    <t>WYMAZ Z JAMY USTNEJ</t>
  </si>
  <si>
    <t>WYMAZ Z UCHA</t>
  </si>
  <si>
    <t>WYMAZ SPOD NAPLETKA</t>
  </si>
  <si>
    <t>POSIEW KAŁU W KIERUNKU DROŻDŻAKÓW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</si>
  <si>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</si>
  <si>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</si>
  <si>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</si>
  <si>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</si>
  <si>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</si>
  <si>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</si>
  <si>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</si>
  <si>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</si>
  <si>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</si>
  <si>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</si>
  <si>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</si>
  <si>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</si>
  <si>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</si>
  <si>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</si>
  <si>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</si>
  <si>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</si>
  <si>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</si>
  <si>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</si>
  <si>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</si>
  <si>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</si>
  <si>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</si>
  <si>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</si>
  <si>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</si>
  <si>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</si>
  <si>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</si>
  <si>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</si>
  <si>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</si>
  <si>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</si>
  <si>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</si>
  <si>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</si>
  <si>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</si>
  <si>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</si>
  <si>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</si>
  <si>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</si>
  <si>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</si>
  <si>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</si>
  <si>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</si>
  <si>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</si>
  <si>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</si>
  <si>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</si>
  <si>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</si>
  <si>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</si>
  <si>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</si>
  <si>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</si>
  <si>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</si>
  <si>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</si>
  <si>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</si>
  <si>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</si>
  <si>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</si>
  <si>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</si>
  <si>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</si>
  <si>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</si>
  <si>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</si>
  <si>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</si>
  <si>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</si>
  <si>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</si>
  <si>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</si>
  <si>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</si>
  <si>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</si>
  <si>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</si>
  <si>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</si>
  <si>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</si>
  <si>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</si>
  <si>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</si>
  <si>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</si>
  <si>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</si>
  <si>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</si>
  <si>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</si>
  <si>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</si>
  <si>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</si>
  <si>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</si>
  <si>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</si>
  <si>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</si>
  <si>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</si>
  <si>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</si>
  <si>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</si>
  <si>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</si>
  <si>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</si>
  <si>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</si>
  <si>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</si>
  <si>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</si>
  <si>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</si>
  <si>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</si>
  <si>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</si>
  <si>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</si>
  <si>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</si>
  <si>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</si>
  <si>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</si>
  <si>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</si>
  <si>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</si>
  <si>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</si>
  <si>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</si>
  <si>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</si>
  <si>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</si>
  <si>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</si>
  <si>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</si>
  <si>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</si>
  <si>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</si>
  <si>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</si>
  <si>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</si>
  <si>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</si>
  <si>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</si>
  <si>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</si>
  <si>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</si>
  <si>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</si>
  <si>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</si>
  <si>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</si>
  <si>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</si>
  <si>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</si>
  <si>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</si>
  <si>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</si>
  <si>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</si>
  <si>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</si>
  <si>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</si>
  <si>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</si>
  <si>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</si>
  <si>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</si>
  <si>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</si>
  <si>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</si>
  <si>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</si>
  <si>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FORMULARZ ASORTYMENTOWO – CENOWY</t>
  </si>
  <si>
    <t>Rodzaje i planowane ilości badań laboratoryjnych.</t>
  </si>
  <si>
    <t>ANTY HBc</t>
  </si>
  <si>
    <t>ANTY-MULLERIAN HORMON</t>
  </si>
  <si>
    <t>BARBITURANY</t>
  </si>
  <si>
    <t>BIAŁKO C W OSOCZU</t>
  </si>
  <si>
    <t>BIAŁKO CAŁKOWITE</t>
  </si>
  <si>
    <t>BIAŁKO S W OSOCZU</t>
  </si>
  <si>
    <t>CA 15-3</t>
  </si>
  <si>
    <t>CYFRA 21-1</t>
  </si>
  <si>
    <t>CYNK W SUROWICY</t>
  </si>
  <si>
    <t>CZYNNIK REUMATOIDALNY IG G</t>
  </si>
  <si>
    <t>DOBOWA UTRATA BIAŁKA Z MOCZEM</t>
  </si>
  <si>
    <t>GRUPA-KARTA KREW</t>
  </si>
  <si>
    <t>HOMOCYSTEINA</t>
  </si>
  <si>
    <t>HORMON WZROSTU</t>
  </si>
  <si>
    <t>HX2 KURZ DOMOWY MIX</t>
  </si>
  <si>
    <t>INSULINA 120 MIN</t>
  </si>
  <si>
    <t>KALPROTEKTYNA W KALE</t>
  </si>
  <si>
    <t>KAŁ NOSICIELSTWO-1 SZT</t>
  </si>
  <si>
    <t>KLIRENS KREATYNINY</t>
  </si>
  <si>
    <t>KOKAINA</t>
  </si>
  <si>
    <t>KREATYNINA W MOCZU</t>
  </si>
  <si>
    <t>KWAS FOLIOWY</t>
  </si>
  <si>
    <t>LIPAZA</t>
  </si>
  <si>
    <t>MOCZNIK W MOCZU</t>
  </si>
  <si>
    <t>OCENA MIKROSKOPOWA KRWI OBW.</t>
  </si>
  <si>
    <t>OPIATY W MOCZU</t>
  </si>
  <si>
    <t>P/CIAŁA P CYTRULINOWE</t>
  </si>
  <si>
    <t>P/CIAŁA P ENDOMYSIUM EMA</t>
  </si>
  <si>
    <t>P/CIAŁA P GLIADYNIE IGA</t>
  </si>
  <si>
    <t>P/P-TRANSGLUTAMINAZIE TK . IGA</t>
  </si>
  <si>
    <t>PBD</t>
  </si>
  <si>
    <t>PTH</t>
  </si>
  <si>
    <t>TESTOSTERON WOLNY</t>
  </si>
  <si>
    <t>THC (KANABINOIDY) W MOCZU</t>
  </si>
  <si>
    <t>WAPŃ W MOCZU</t>
  </si>
  <si>
    <t>WIRUS ODRY IGG   SUROWICA</t>
  </si>
  <si>
    <t>WITAMINA B2 (RYBOFLAWINA)</t>
  </si>
  <si>
    <t>WITAMINA D3 (25 OH)</t>
  </si>
  <si>
    <t>Helicobacter pylori w kale - antygen (U15)</t>
  </si>
  <si>
    <t>Wykrywanie toksyn A i B Clostridioides difficile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</si>
  <si>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</si>
  <si>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</si>
  <si>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</si>
  <si>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</si>
  <si>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</si>
  <si>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</si>
  <si>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</si>
  <si>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</si>
  <si>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</si>
  <si>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</si>
  <si>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</si>
  <si>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</si>
  <si>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</si>
  <si>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</si>
  <si>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</si>
  <si>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</si>
  <si>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</si>
  <si>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</si>
  <si>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</si>
  <si>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</si>
  <si>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</si>
  <si>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</si>
  <si>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</si>
  <si>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</si>
  <si>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</si>
  <si>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</si>
  <si>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</si>
  <si>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</si>
  <si>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</si>
  <si>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</si>
  <si>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</si>
  <si>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</si>
  <si>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</si>
  <si>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</si>
  <si>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</si>
  <si>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</si>
  <si>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</si>
  <si>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</si>
  <si>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</si>
  <si>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</si>
  <si>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</si>
  <si>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</si>
  <si>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</si>
  <si>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170.</t>
  </si>
  <si>
    <t>171.</t>
  </si>
  <si>
    <t>176.</t>
  </si>
  <si>
    <t>177.</t>
  </si>
  <si>
    <t>179.</t>
  </si>
  <si>
    <t>180.</t>
  </si>
  <si>
    <t>181.</t>
  </si>
  <si>
    <t>182.</t>
  </si>
  <si>
    <t>POSIEW WYMAZU Z OKA - tlenowo (91.821/831)</t>
  </si>
  <si>
    <t>Uwagi</t>
  </si>
  <si>
    <t>CZAS protom. INR</t>
  </si>
  <si>
    <t xml:space="preserve">MOCZ BADANIE OGÓLNE </t>
  </si>
  <si>
    <t xml:space="preserve">PROLAKTYNA </t>
  </si>
  <si>
    <t>WYMAZ Z Nosa</t>
  </si>
  <si>
    <t>WYMAZ Z Gardła</t>
  </si>
  <si>
    <t>Helicobacter</t>
  </si>
  <si>
    <t>Rotawirus - Adeno</t>
  </si>
  <si>
    <t>Gronkowiec - posiew</t>
  </si>
  <si>
    <t>Troponina T</t>
  </si>
  <si>
    <t>FOSFATAZA ALKAICZNA</t>
  </si>
  <si>
    <t>BORELIOZA IGM Western Blot</t>
  </si>
  <si>
    <t>PANEL MIESZANY - (Alergrnów Pediatr.)</t>
  </si>
  <si>
    <t>Test Narkotyczny</t>
  </si>
  <si>
    <t>PTA ( P.Combsa)</t>
  </si>
  <si>
    <t>GLUKOZA</t>
  </si>
  <si>
    <t>PANEL ODDECHOWY</t>
  </si>
  <si>
    <t>PANEL POKARMOWY 20 alerg</t>
  </si>
  <si>
    <t>PANEL POKARMOWY 30 alerg</t>
  </si>
  <si>
    <t>P/P-TRANSGLUTAMINAZIE TK . IGG</t>
  </si>
  <si>
    <t>LIPOPROTEINA A</t>
  </si>
  <si>
    <t>166.</t>
  </si>
  <si>
    <t>167.</t>
  </si>
  <si>
    <t>168.</t>
  </si>
  <si>
    <t>169.</t>
  </si>
  <si>
    <t>172.</t>
  </si>
  <si>
    <t>173.</t>
  </si>
  <si>
    <t>174.</t>
  </si>
  <si>
    <t>175.</t>
  </si>
  <si>
    <t>178.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</si>
  <si>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</si>
  <si>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</si>
  <si>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</si>
  <si>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</si>
  <si>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</si>
  <si>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</si>
  <si>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</si>
  <si>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</si>
  <si>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</si>
  <si>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</si>
  <si>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</si>
  <si>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</si>
  <si>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</si>
  <si>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</si>
  <si>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</si>
  <si>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AMONIAK</t>
  </si>
  <si>
    <t>BETA 2 - MIKROGLOBULINA</t>
  </si>
  <si>
    <t>BNP pro</t>
  </si>
  <si>
    <t>C-PEPTYD</t>
  </si>
  <si>
    <t>ERYTROPOETYNA</t>
  </si>
  <si>
    <t>FALK-IZOENZYM KOSTNY</t>
  </si>
  <si>
    <t>FOSFATAZA KWAŚNA</t>
  </si>
  <si>
    <t>INSULINA 60 MIN</t>
  </si>
  <si>
    <t>KAŁ NOSICIELSTWO- GDA</t>
  </si>
  <si>
    <t>KATECHOLAMINY W OSOCZU</t>
  </si>
  <si>
    <t>KATECHOLAMINY W MOCZU</t>
  </si>
  <si>
    <t>KWASY ŻÓŁCIOWE W KALE</t>
  </si>
  <si>
    <t>MIEDŹ W SUROWICY</t>
  </si>
  <si>
    <t>MIKROALBUMINURIA</t>
  </si>
  <si>
    <t>P/CIAŁA COVID-IGG -ilościowe</t>
  </si>
  <si>
    <t>P/CIAŁA COVID-19 IGM/IGG</t>
  </si>
  <si>
    <t>P/CIAŁA JADROWE ANA-HEP-2</t>
  </si>
  <si>
    <t>P/C JĄDROWE ANA-IF</t>
  </si>
  <si>
    <t>P/C JĄDROWE ANA-HEP-2</t>
  </si>
  <si>
    <t>P/CIAŁA P RECEPTOROM TSH</t>
  </si>
  <si>
    <t>PARVOWIRUS B19 IGG</t>
  </si>
  <si>
    <t>PARVOWIRUS B19 IGM</t>
  </si>
  <si>
    <t>WITAMINA D3 (1,25 OH)</t>
  </si>
  <si>
    <t>POSIEW Z DRÓG RODNYCH</t>
  </si>
  <si>
    <t>POSIEW Z NOSA ROZSZERZONY</t>
  </si>
  <si>
    <t>POSIEW KAŁU W KIER E.COLI</t>
  </si>
  <si>
    <t>WITAMINA B1 (TIAMINA)</t>
  </si>
  <si>
    <t>VDRL-IL ILOŚCIOWO</t>
  </si>
  <si>
    <t>WITAMINA B6</t>
  </si>
  <si>
    <t>WR-RPR  TEST POTWIERDZENIA</t>
  </si>
  <si>
    <t xml:space="preserve">HBS - p/c HBc IGM </t>
  </si>
  <si>
    <t xml:space="preserve">P/c ODPORNOŚCIOWE </t>
  </si>
  <si>
    <t>FOSTAZA ALKAICZNA ALP (L11)</t>
  </si>
  <si>
    <t>TEST IMMUNOBLOT (ANA/ENA BLOT)</t>
  </si>
  <si>
    <t>BILIRUBINA POŚREDNIA (I91</t>
  </si>
  <si>
    <t>BEZPOŚREDNI TEST ANTYGLOBULINOWY</t>
  </si>
  <si>
    <t>CA-50</t>
  </si>
  <si>
    <t>CA72-4 (I49</t>
  </si>
  <si>
    <t>CHLAMYDIA PNEUMONIAE - p/c IGM</t>
  </si>
  <si>
    <t>CHROMOGRANINA A</t>
  </si>
  <si>
    <t xml:space="preserve">KINAZA KREATYNOWA-IZOENZYM SERCOWY </t>
  </si>
  <si>
    <t>DEHYDROEPIANDROSTERON (DHEA (K25</t>
  </si>
  <si>
    <t>DIHYDROTESTOSTERON (K55</t>
  </si>
  <si>
    <t xml:space="preserve">P/c PRZECIW DWUNICIOWEMU DNA </t>
  </si>
  <si>
    <t>Estriol wolny wE3</t>
  </si>
  <si>
    <t xml:space="preserve">LUDZKIE BIAŁKO Z KOMÓREK NABŁONKOWYCH  NAJĄDRZA </t>
  </si>
  <si>
    <t>RTĘĆ WE KRWI</t>
  </si>
  <si>
    <t>HIV - WIRUS HIV TEST POTWIERDZENIA (F90</t>
  </si>
  <si>
    <t xml:space="preserve">OCENA MIKROSKOP ROZMIARU KRWI OBWODOWEJ </t>
  </si>
  <si>
    <t>KWAS METYLOMALONOWY</t>
  </si>
  <si>
    <t>LIT</t>
  </si>
  <si>
    <t>LIPOPROTEINA A-Lp(a</t>
  </si>
  <si>
    <t>MAKROPROLAKTYNA (N59</t>
  </si>
  <si>
    <t>MYCOPLAZMA PNEUMONIAE p/c IGM</t>
  </si>
  <si>
    <t>MYCOPLAZMA PNEUMONIAE p/c IGG</t>
  </si>
  <si>
    <t>NIKIEL WE KRWI (P69</t>
  </si>
  <si>
    <t>Bad na nosicielstwo patogenów alarmowych</t>
  </si>
  <si>
    <t>OŁÓW WE KRWI (P71</t>
  </si>
  <si>
    <t>POSIEW KAŁU w kierunku Clostridioides</t>
  </si>
  <si>
    <t>POSIEW Z DOLNYCH DRÓG ODDECH BEZTLEN</t>
  </si>
  <si>
    <t>P/c p. GDA (dekarbosylazie kwasu glutaminowego</t>
  </si>
  <si>
    <t>P/c p. transgutaminazie tkankowej w IGG</t>
  </si>
  <si>
    <t>POSIEW Z DOLNYCH DRÓG ODDECH TLEN</t>
  </si>
  <si>
    <t>POSIEW NA OBEC WEROTOKSYCZNYCH SZCZEPÓW ESCHERICHIA COLI</t>
  </si>
  <si>
    <t>POSIEW NA OBEC STREPTOCOCCUS PYOGENES</t>
  </si>
  <si>
    <t>POSIEW W KIER NOSICIEL STAPHYLOCOCCUS AUREUS</t>
  </si>
  <si>
    <t>PANEL ALERGENÓW WZIEWNYCH - 10PKT</t>
  </si>
  <si>
    <t xml:space="preserve">PANEL ALERGENÓW POKARM III - 10 ALERG </t>
  </si>
  <si>
    <t>POSIEW W KIER NOSICIEL STAPHYLOCOCCUS AUREUS MRSA (91.830</t>
  </si>
  <si>
    <t>PANEL ALERGENÓW POKARMOWYCH- 10PKT</t>
  </si>
  <si>
    <t>PANEL ALERGENÓW WZIEWNYCH - 10 ALERG</t>
  </si>
  <si>
    <t>POSIEW W KIER NOSICIEL STAPHYLOCOCCUS AUREUS (91.830</t>
  </si>
  <si>
    <t>PANEL ALERGENÓW PEDIATRYCZNYCH MIESZANYCH</t>
  </si>
  <si>
    <t>PANEL ALERGENÓW POKARMOWYCH -20 ALERG</t>
  </si>
  <si>
    <t>POSIEW ROPY - TLENOWO</t>
  </si>
  <si>
    <t>S-100 MARKER NOWOTWOR CZERNIAKA</t>
  </si>
  <si>
    <t>SELEN (O31</t>
  </si>
  <si>
    <t>ANA PROFIL SKLERODERMIA</t>
  </si>
  <si>
    <t>TRYPTAZA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</si>
  <si>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</si>
  <si>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</si>
  <si>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</si>
  <si>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</si>
  <si>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</si>
  <si>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</si>
  <si>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</si>
  <si>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</si>
  <si>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</si>
  <si>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</si>
  <si>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</si>
  <si>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</si>
  <si>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</si>
  <si>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</si>
  <si>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</si>
  <si>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</si>
  <si>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</si>
  <si>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</si>
  <si>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</si>
  <si>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</si>
  <si>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</si>
  <si>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</si>
  <si>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</si>
  <si>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</si>
  <si>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</si>
  <si>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</si>
  <si>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</si>
  <si>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</si>
  <si>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</si>
  <si>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</si>
  <si>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</si>
  <si>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</si>
  <si>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</si>
  <si>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</si>
  <si>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</si>
  <si>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</si>
  <si>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</si>
  <si>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</si>
  <si>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</si>
  <si>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</si>
  <si>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</si>
  <si>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</si>
  <si>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</si>
  <si>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</si>
  <si>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</si>
  <si>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</si>
  <si>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</si>
  <si>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</si>
  <si>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</si>
  <si>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</si>
  <si>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</si>
  <si>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</si>
  <si>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</si>
  <si>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</si>
  <si>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</si>
  <si>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</si>
  <si>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</si>
  <si>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</si>
  <si>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</si>
  <si>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</si>
  <si>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</si>
  <si>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</si>
  <si>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</si>
  <si>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</si>
  <si>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</si>
  <si>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</si>
  <si>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</si>
  <si>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</si>
  <si>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</si>
  <si>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</si>
  <si>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</si>
  <si>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</si>
  <si>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</si>
  <si>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</si>
  <si>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</si>
  <si>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</si>
  <si>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</si>
  <si>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</si>
  <si>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</si>
  <si>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</si>
  <si>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</si>
  <si>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</si>
  <si>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</si>
  <si>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</si>
  <si>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</si>
  <si>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</si>
  <si>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</si>
  <si>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</si>
  <si>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</si>
  <si>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</si>
  <si>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</si>
  <si>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</si>
  <si>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</si>
  <si>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</si>
  <si>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</si>
  <si>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</si>
  <si>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</si>
  <si>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</si>
  <si>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</si>
  <si>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</si>
  <si>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</si>
  <si>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</si>
  <si>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</si>
  <si>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</si>
  <si>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CZYNNIK REUMATOIDALNY RF - ilościowe</t>
  </si>
  <si>
    <t>ALAT - Aminotransferaza alaninowa</t>
  </si>
  <si>
    <t>AMYLAZA W SUROWICY</t>
  </si>
  <si>
    <t>Czas kaolinowo - kefalinowy (APTT)</t>
  </si>
  <si>
    <t>ASO (test ilosciowy)</t>
  </si>
  <si>
    <t>Aminotransferaza asparaginianowa (ASPAT)</t>
  </si>
  <si>
    <t>P/c przeciw peroksydazie tarczycowej</t>
  </si>
  <si>
    <t>CEA - Antygen karcinoembrionalny</t>
  </si>
  <si>
    <t>CK - Kinaza kreatynowa</t>
  </si>
  <si>
    <t>CHLORKI W SUROWICY</t>
  </si>
  <si>
    <t>CRP - Białko C-reaktywne - ilosciowe</t>
  </si>
  <si>
    <t>DHEA-S (Siarczan dehydroepiandrostendionu)</t>
  </si>
  <si>
    <t>ŻELAZO W SUROWICY</t>
  </si>
  <si>
    <t>FT3 - Wolna trijodotyronina</t>
  </si>
  <si>
    <t>FT4 - Wolna tyroksyna</t>
  </si>
  <si>
    <t>GGTP - Gamma-glutamylotranspeptydaza</t>
  </si>
  <si>
    <t>GRUPA KRWI Rh</t>
  </si>
  <si>
    <t>HBA1C - Hemoglobina glikowana</t>
  </si>
  <si>
    <t>HBS AG - HBs - antygen HBs (WZW typu B)</t>
  </si>
  <si>
    <t>HBs antygen - test potwierdzenia (WZW typu B)</t>
  </si>
  <si>
    <t>HDL CHOLESTEROL W SUROWICY</t>
  </si>
  <si>
    <t>KRZTUSIEC - p/c IGM (Bordetella pertussis)</t>
  </si>
  <si>
    <t>LDL CHOLESTEROL - wyliczany</t>
  </si>
  <si>
    <t>Proteinogram - Rozdział elektrof. białek w sur.</t>
  </si>
  <si>
    <t>RF - Czynnik reumatoidalny</t>
  </si>
  <si>
    <t>RUB M - Rubella (rózyczka) - p/c IgM</t>
  </si>
  <si>
    <t>RUB G - Rubella (rózyczka) - p/c IgG</t>
  </si>
  <si>
    <t>ROMA (HE4+CA 125) - TEST</t>
  </si>
  <si>
    <t>TIBC - Całkowita zdolnosc wiazania zelaza</t>
  </si>
  <si>
    <t>TOXO M - Toxoplasma gondii przeciwciała IgM</t>
  </si>
  <si>
    <t>TOXO G - Toxoplasma gondii przeciwciała IgG</t>
  </si>
  <si>
    <t>PSA całkowity</t>
  </si>
  <si>
    <t>TSH - Tyreotropina</t>
  </si>
  <si>
    <t>KWAS MOCZOWY W SUROWICY</t>
  </si>
  <si>
    <t>Amylaza trzustkowa w surowicy</t>
  </si>
  <si>
    <t>BETA HCG - Gonadotropina kosmówkowa</t>
  </si>
  <si>
    <t>CMV G - wirus cytomegalii przeciwciała IgG</t>
  </si>
  <si>
    <t>CMV M - wirus cytomegalii przeciwciała IgM</t>
  </si>
  <si>
    <t>WR - Test kiłowy - przesiewowy</t>
  </si>
  <si>
    <t>LH - Luteotropina</t>
  </si>
  <si>
    <t>Narkotyki w moczu zestaw 5 składników met. ICHROM</t>
  </si>
  <si>
    <t>HDV - p/c przeciw HDV (WZW typu D)</t>
  </si>
  <si>
    <t>Wykrywanie karbapenemaz metoda immunochromatograficzna</t>
  </si>
  <si>
    <t>Troponina I</t>
  </si>
  <si>
    <t xml:space="preserve">BORELIOZA IGG p/c IgG met. Immunoblot </t>
  </si>
  <si>
    <t xml:space="preserve">BORELIOZA IGM p/c IgM met. Immunoblot </t>
  </si>
  <si>
    <t>F-BHCG Wolna podjednostka B-HCG – test podwójny</t>
  </si>
  <si>
    <t>PAPP-A (Ciazowe osoczowe białko A) – test podwójny</t>
  </si>
  <si>
    <t>Kinaza kreatynowa-izoenzym sercowy (CK-MB)</t>
  </si>
  <si>
    <t>CZYNNIK REUMATOIDALNY RF - latex</t>
  </si>
  <si>
    <t>CZYNNIK REUMATOIDALNY IG M</t>
  </si>
  <si>
    <t>CZYNNIK REUMATOIDALNY IG A</t>
  </si>
  <si>
    <t>ACTH - hormon adrenokortykotropowy</t>
  </si>
  <si>
    <t>AFP fetoproteina</t>
  </si>
  <si>
    <t>AMFETAMINA  W MOCZU - PÓŁILOŚĆ</t>
  </si>
  <si>
    <t xml:space="preserve">Amfetamina - test narkotyczny w moczu </t>
  </si>
  <si>
    <t>ANTY TPO - przeciw peroksydazie tarczycowej</t>
  </si>
  <si>
    <t>ANTY TG - antytyreoglobulinowe</t>
  </si>
  <si>
    <t>BETA 2 - MIKROGLOBULINA W MOCZU</t>
  </si>
  <si>
    <t>BIAŁKO BENCE-JONESA met. Jakość</t>
  </si>
  <si>
    <t>KRZTUSIEC - p/c IGA (Bordetella pertussis)</t>
  </si>
  <si>
    <t>KRZTUSIEC - p/c IGG (Bordetella pertussis)</t>
  </si>
  <si>
    <t>BTA - Bezpośredni test antyglobulinowy</t>
  </si>
  <si>
    <t>CKMB MASS - Kinaza kreatynowa-izoenzym sercowy</t>
  </si>
  <si>
    <t>CMV AWIDNOŚĆ - wirus cytomegalii awidność p/c IgG</t>
  </si>
  <si>
    <t>CLOSTRIDIUM DIFFICILE TOKSYNY A B</t>
  </si>
  <si>
    <t>EBV-IGG wirus Epsteina Barr antygen VCA</t>
  </si>
  <si>
    <t>EBV-IGM wirus Epsteina Barr antygen VCA</t>
  </si>
  <si>
    <t>FOSFOR W MOCZU - DOBOWY</t>
  </si>
  <si>
    <t>FPSA - PSA WOLNY</t>
  </si>
  <si>
    <t>T3 - Całkowita trójjodotyronina</t>
  </si>
  <si>
    <t>T4 - Całkowita tyroksyna</t>
  </si>
  <si>
    <t>SHBG - Globulina wiążąca hormony płciowe</t>
  </si>
  <si>
    <t>UIBC - utajona zdolność wiązania żelaza</t>
  </si>
  <si>
    <t>IGG4 - FoodProfil 22 IgG4</t>
  </si>
  <si>
    <t>Wskaźnik insulinooporności</t>
  </si>
  <si>
    <t xml:space="preserve">KRĄŻĄCY ANTYKOAGULANT TOICZNIA </t>
  </si>
  <si>
    <t>LIT (M73</t>
  </si>
  <si>
    <t xml:space="preserve">SYMBOL </t>
  </si>
  <si>
    <t>PROLAKTYNA  (po obciążeniu) MTC 0/30/60 lub 0/120</t>
  </si>
  <si>
    <t xml:space="preserve">PROLAKTYNA  (po obciążeniu) MTC 0/60/120 lub 0/60 </t>
  </si>
  <si>
    <t>Planowana roczna liczba badań</t>
  </si>
  <si>
    <t>Wartość brutto</t>
  </si>
  <si>
    <t>Cena jednostk</t>
  </si>
  <si>
    <t xml:space="preserve">Załącznik nr 1 </t>
  </si>
  <si>
    <t>Formularza ofertowego SWKO</t>
  </si>
  <si>
    <t xml:space="preserve">PROFIL LIPIDOWY (cholesterol pełny-lipidogram) </t>
  </si>
  <si>
    <t xml:space="preserve">HBc - p/c przeciw HBc total (WZW typu B) </t>
  </si>
  <si>
    <t xml:space="preserve">HBc - p/c przeciw HBc IgM (WZW typu B) </t>
  </si>
  <si>
    <t xml:space="preserve">HBEAG - HBe - antygen HBe (WZW typu B) </t>
  </si>
  <si>
    <t>HCV - p/c przeciw HCV (WZW typu C)</t>
  </si>
  <si>
    <t>Planowana roczna liczba badań w skali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</si>
</sst>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name val="Times New Roman"/>
      <family val="1"/>
      <charset val="238"/>
    </font>
    <font>
      <sz val="9"/>
      <color theme="5" tint="-0.249977111117893"/>
      <name val="Times New Roman"/>
      <family val="1"/>
      <charset val="238"/>
    </font>
    <font>
      <sz val="9"/>
      <color theme="9" tint="-0.249977111117893"/>
      <name val="Times New Roman"/>
      <family val="1"/>
      <charset val="238"/>
    </font>
    <font>
      <sz val="8"/>
      <color theme="9" tint="-0.249977111117893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sz val="12"/>
      <color rgb="FF0000FF"/>
      <name val="Times New Roman"/>
      <family val="1"/>
      <charset val="238"/>
    </font>
    <font>
      <b/>
      <u/>
      <sz val="12"/>
      <color rgb="FF0000FF"/>
      <name val="Times New Roman"/>
      <family val="1"/>
      <charset val="238"/>
    </font>
    <font>
      <sz val="11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11"/>
      <color theme="8" tint="-0.249977111117893"/>
      <name val="Arial"/>
      <family val="2"/>
      <charset val="238"/>
    </font>
    <font>
      <sz val="11"/>
      <color theme="8" tint="-0.499984740745262"/>
      <name val="Arial"/>
      <family val="2"/>
      <charset val="238"/>
    </font>
    <font>
      <sz val="11"/>
      <color theme="5" tint="-0.499984740745262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b/>
      <sz val="11"/>
      <color theme="5" tint="-0.499984740745262"/>
      <name val="Arial"/>
      <family val="2"/>
      <charset val="238"/>
    </font>
    <font>
      <sz val="9"/>
      <color theme="5" tint="-0.499984740745262"/>
      <name val="Arial"/>
      <family val="2"/>
      <charset val="238"/>
    </font>
    <font>
      <sz val="9"/>
      <color theme="5" tint="-0.499984740745262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1"/>
      <color theme="7" tint="-0.499984740745262"/>
      <name val="Arial"/>
      <family val="2"/>
      <charset val="238"/>
    </font>
    <font>
      <b/>
      <sz val="11"/>
      <color theme="7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7" tint="-0.499984740745262"/>
      <name val="Arial"/>
      <family val="2"/>
      <charset val="238"/>
    </font>
    <font>
      <sz val="9"/>
      <color rgb="FF6C5000"/>
      <name val="Arial"/>
      <family val="2"/>
      <charset val="238"/>
    </font>
    <font>
      <sz val="11"/>
      <color rgb="FF6C5000"/>
      <name val="Arial"/>
      <family val="2"/>
      <charset val="238"/>
    </font>
    <font>
      <b/>
      <sz val="11"/>
      <color rgb="FF6C5000"/>
      <name val="Arial"/>
      <family val="2"/>
      <charset val="238"/>
    </font>
    <font>
      <sz val="10"/>
      <color rgb="FF6C5000"/>
      <name val="Arial"/>
      <family val="2"/>
      <charset val="238"/>
    </font>
    <font>
      <sz val="11"/>
      <color rgb="FF6C500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4" fillId="0" borderId="1" xfId="0" applyFont="1" applyBorder="1"/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0" fillId="0" borderId="1" xfId="0" applyBorder="1"/>
    <xf numFmtId="4" fontId="10" fillId="0" borderId="1" xfId="0" applyNumberFormat="1" applyFont="1" applyBorder="1" applyAlignment="1">
      <alignment vertical="center" wrapText="1"/>
    </xf>
    <xf numFmtId="4" fontId="11" fillId="0" borderId="0" xfId="0" applyNumberFormat="1" applyFont="1"/>
    <xf numFmtId="4" fontId="12" fillId="0" borderId="0" xfId="0" applyNumberFormat="1" applyFont="1"/>
    <xf numFmtId="0" fontId="5" fillId="0" borderId="0" xfId="0" applyFont="1" applyAlignment="1">
      <alignment horizontal="left" vertical="center"/>
    </xf>
    <xf numFmtId="4" fontId="1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" fontId="30" fillId="0" borderId="0" xfId="0" applyNumberFormat="1" applyFont="1"/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4" fontId="33" fillId="0" borderId="1" xfId="0" applyNumberFormat="1" applyFont="1" applyBorder="1" applyAlignment="1">
      <alignment vertical="center" wrapText="1"/>
    </xf>
    <xf numFmtId="4" fontId="34" fillId="0" borderId="0" xfId="0" applyNumberFormat="1" applyFont="1"/>
    <xf numFmtId="4" fontId="35" fillId="0" borderId="1" xfId="0" applyNumberFormat="1" applyFont="1" applyBorder="1" applyAlignment="1">
      <alignment vertical="center" wrapText="1"/>
    </xf>
    <xf numFmtId="4" fontId="36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38" fillId="0" borderId="3" xfId="0" applyFont="1" applyBorder="1" applyAlignment="1">
      <alignment vertical="center" wrapText="1"/>
    </xf>
    <xf numFmtId="4" fontId="37" fillId="0" borderId="1" xfId="0" applyNumberFormat="1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0" fillId="0" borderId="3" xfId="0" applyBorder="1"/>
    <xf numFmtId="0" fontId="43" fillId="0" borderId="3" xfId="0" applyFont="1" applyBorder="1" applyAlignment="1">
      <alignment vertical="center" wrapText="1"/>
    </xf>
    <xf numFmtId="4" fontId="44" fillId="0" borderId="1" xfId="0" applyNumberFormat="1" applyFont="1" applyBorder="1" applyAlignment="1">
      <alignment vertical="center" wrapText="1"/>
    </xf>
    <xf numFmtId="0" fontId="46" fillId="0" borderId="3" xfId="0" applyFont="1" applyBorder="1" applyAlignment="1">
      <alignment vertical="center" wrapText="1"/>
    </xf>
    <xf numFmtId="0" fontId="48" fillId="0" borderId="3" xfId="0" applyFont="1" applyBorder="1" applyAlignment="1">
      <alignment vertical="center" wrapText="1"/>
    </xf>
    <xf numFmtId="0" fontId="49" fillId="0" borderId="3" xfId="0" applyFont="1" applyBorder="1" applyAlignment="1">
      <alignment vertical="center" wrapText="1"/>
    </xf>
    <xf numFmtId="4" fontId="50" fillId="0" borderId="1" xfId="0" applyNumberFormat="1" applyFont="1" applyBorder="1" applyAlignment="1">
      <alignment vertical="center" wrapText="1"/>
    </xf>
    <xf numFmtId="0" fontId="5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3" fillId="0" borderId="3" xfId="0" applyFont="1" applyBorder="1"/>
    <xf numFmtId="0" fontId="17" fillId="0" borderId="3" xfId="0" applyFont="1" applyBorder="1"/>
    <xf numFmtId="0" fontId="17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10" fillId="0" borderId="1" xfId="0" applyFont="1" applyBorder="1"/>
    <xf numFmtId="0" fontId="54" fillId="0" borderId="1" xfId="0" applyFont="1" applyBorder="1"/>
    <xf numFmtId="0" fontId="47" fillId="0" borderId="1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5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center" vertical="center" wrapText="1"/>
    </xf>
    <xf numFmtId="3" fontId="39" fillId="0" borderId="1" xfId="0" applyNumberFormat="1" applyFont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6" fillId="0" borderId="1" xfId="0" applyFont="1" applyBorder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/>
    <xf numFmtId="0" fontId="2" fillId="0" borderId="0" xfId="0" applyFont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C5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0E20-5155-4B4A-8DFC-4A38C15236AB}">
  <sheetPr>
    <pageSetUpPr fitToPage="1"/>
  </sheetPr>
  <dimension ref="A1:K311"/>
  <sheetViews>
    <sheetView tabSelected="1" topLeftCell="A270" zoomScale="80" zoomScaleNormal="80" workbookViewId="0">
      <selection activeCell="C52" sqref="C52"/>
    </sheetView>
  </sheetViews>
  <sheetFormatPr defaultRowHeight="15" x14ac:dyDescent="0.25"/>
  <cols>
    <col min="1" max="1" width="5.140625" customWidth="1"/>
    <col min="2" max="2" width="8.42578125" customWidth="1"/>
    <col min="3" max="3" width="55" style="62" customWidth="1"/>
    <col min="4" max="4" width="12.140625" style="11" customWidth="1"/>
    <col min="5" max="5" width="11.5703125" style="10" customWidth="1"/>
    <col min="6" max="6" width="15.5703125" style="35" customWidth="1"/>
    <col min="7" max="7" width="15.85546875" style="15" hidden="1" customWidth="1"/>
    <col min="8" max="8" width="13.7109375" style="11" hidden="1" customWidth="1"/>
    <col min="9" max="9" width="9.85546875" style="20" bestFit="1" customWidth="1"/>
  </cols>
  <sheetData>
    <row r="1" spans="1:8" ht="24" customHeight="1" x14ac:dyDescent="0.25">
      <c r="D1" s="86" t="s">
        <v>606</v>
      </c>
      <c r="E1" s="86"/>
      <c r="F1" s="86"/>
      <c r="G1" s="90"/>
      <c r="H1" s="20"/>
    </row>
    <row r="2" spans="1:8" ht="21.75" customHeight="1" x14ac:dyDescent="0.25">
      <c r="D2" s="89" t="s">
        <v>607</v>
      </c>
      <c r="E2" s="89"/>
      <c r="F2" s="89"/>
      <c r="G2" s="91"/>
      <c r="H2" s="82"/>
    </row>
    <row r="3" spans="1:8" ht="15.75" x14ac:dyDescent="0.25">
      <c r="C3" s="87" t="s">
        <v>200</v>
      </c>
      <c r="D3" s="87"/>
      <c r="E3" s="6"/>
      <c r="F3" s="32"/>
      <c r="H3" s="20"/>
    </row>
    <row r="4" spans="1:8" ht="24.75" customHeight="1" x14ac:dyDescent="0.25">
      <c r="A4" s="88" t="s">
        <v>201</v>
      </c>
      <c r="B4" s="88"/>
      <c r="C4" s="88"/>
      <c r="D4" s="88"/>
      <c r="E4" s="12"/>
      <c r="F4" s="33"/>
      <c r="H4" s="20"/>
    </row>
    <row r="5" spans="1:8" ht="60" customHeight="1" x14ac:dyDescent="0.25">
      <c r="A5" s="2" t="s">
        <v>0</v>
      </c>
      <c r="B5" s="85" t="s">
        <v>600</v>
      </c>
      <c r="C5" s="63" t="s">
        <v>1</v>
      </c>
      <c r="D5" s="2" t="s">
        <v>603</v>
      </c>
      <c r="E5" s="75" t="s">
        <v>605</v>
      </c>
      <c r="F5" s="75" t="s">
        <v>604</v>
      </c>
      <c r="G5" s="16" t="s">
        <v>294</v>
      </c>
      <c r="H5" s="85" t="s">
        <v>613</v>
      </c>
    </row>
    <row r="6" spans="1:8" ht="21.75" customHeight="1" x14ac:dyDescent="0.25">
      <c r="A6" s="3" t="s">
        <v>2</v>
      </c>
      <c r="B6" s="3"/>
      <c r="C6" s="58" t="s">
        <v>574</v>
      </c>
      <c r="D6" s="76">
        <f>H6*3</f>
        <v>15</v>
      </c>
      <c r="E6" s="18"/>
      <c r="F6" s="34">
        <f>D6*E6</f>
        <v>0</v>
      </c>
      <c r="G6" s="17"/>
      <c r="H6" s="76">
        <v>5</v>
      </c>
    </row>
    <row r="7" spans="1:8" ht="21.75" customHeight="1" x14ac:dyDescent="0.25">
      <c r="A7" s="3" t="s">
        <v>3</v>
      </c>
      <c r="B7" s="3"/>
      <c r="C7" s="58" t="s">
        <v>575</v>
      </c>
      <c r="D7" s="76">
        <f t="shared" ref="D7:D70" si="0">H7*3</f>
        <v>12</v>
      </c>
      <c r="E7" s="18"/>
      <c r="F7" s="34">
        <f t="shared" ref="F7:F70" si="1">D7*E7</f>
        <v>0</v>
      </c>
      <c r="G7" s="17"/>
      <c r="H7" s="76">
        <f>2+2</f>
        <v>4</v>
      </c>
    </row>
    <row r="8" spans="1:8" ht="21.75" customHeight="1" x14ac:dyDescent="0.25">
      <c r="A8" s="3" t="s">
        <v>80</v>
      </c>
      <c r="B8" s="3"/>
      <c r="C8" s="64" t="s">
        <v>523</v>
      </c>
      <c r="D8" s="76">
        <f t="shared" si="0"/>
        <v>7221</v>
      </c>
      <c r="E8" s="18"/>
      <c r="F8" s="34">
        <f t="shared" si="1"/>
        <v>0</v>
      </c>
      <c r="G8" s="14"/>
      <c r="H8" s="76">
        <v>2407</v>
      </c>
    </row>
    <row r="9" spans="1:8" ht="21.75" customHeight="1" x14ac:dyDescent="0.25">
      <c r="A9" s="3" t="s">
        <v>81</v>
      </c>
      <c r="B9" s="3"/>
      <c r="C9" s="64" t="s">
        <v>4</v>
      </c>
      <c r="D9" s="76">
        <f t="shared" si="0"/>
        <v>171</v>
      </c>
      <c r="E9" s="18"/>
      <c r="F9" s="34">
        <f t="shared" si="1"/>
        <v>0</v>
      </c>
      <c r="G9" s="14"/>
      <c r="H9" s="76">
        <v>57</v>
      </c>
    </row>
    <row r="10" spans="1:8" ht="21.75" customHeight="1" x14ac:dyDescent="0.25">
      <c r="A10" s="3" t="s">
        <v>82</v>
      </c>
      <c r="B10" s="52"/>
      <c r="C10" s="69" t="s">
        <v>577</v>
      </c>
      <c r="D10" s="76">
        <f t="shared" si="0"/>
        <v>15</v>
      </c>
      <c r="E10" s="51"/>
      <c r="F10" s="34">
        <f t="shared" si="1"/>
        <v>0</v>
      </c>
      <c r="G10" s="14"/>
      <c r="H10" s="77">
        <v>5</v>
      </c>
    </row>
    <row r="11" spans="1:8" ht="21.75" customHeight="1" x14ac:dyDescent="0.25">
      <c r="A11" s="3" t="s">
        <v>83</v>
      </c>
      <c r="B11" s="45"/>
      <c r="C11" s="58" t="s">
        <v>576</v>
      </c>
      <c r="D11" s="76">
        <f t="shared" si="0"/>
        <v>15</v>
      </c>
      <c r="E11" s="18"/>
      <c r="F11" s="34">
        <f t="shared" si="1"/>
        <v>0</v>
      </c>
      <c r="G11" s="14"/>
      <c r="H11" s="76">
        <v>5</v>
      </c>
    </row>
    <row r="12" spans="1:8" ht="21.75" customHeight="1" x14ac:dyDescent="0.25">
      <c r="A12" s="3" t="s">
        <v>84</v>
      </c>
      <c r="B12" s="5"/>
      <c r="C12" s="65" t="s">
        <v>527</v>
      </c>
      <c r="D12" s="76">
        <f t="shared" si="0"/>
        <v>5265</v>
      </c>
      <c r="E12" s="18"/>
      <c r="F12" s="34">
        <f t="shared" si="1"/>
        <v>0</v>
      </c>
      <c r="G12" s="14"/>
      <c r="H12" s="76">
        <v>1755</v>
      </c>
    </row>
    <row r="13" spans="1:8" ht="21.75" customHeight="1" x14ac:dyDescent="0.25">
      <c r="A13" s="3" t="s">
        <v>85</v>
      </c>
      <c r="B13" s="5"/>
      <c r="C13" s="66" t="s">
        <v>5</v>
      </c>
      <c r="D13" s="76">
        <f t="shared" si="0"/>
        <v>12</v>
      </c>
      <c r="E13" s="18"/>
      <c r="F13" s="34">
        <f t="shared" si="1"/>
        <v>0</v>
      </c>
      <c r="G13" s="30"/>
      <c r="H13" s="76">
        <v>4</v>
      </c>
    </row>
    <row r="14" spans="1:8" ht="21.75" customHeight="1" x14ac:dyDescent="0.25">
      <c r="A14" s="3" t="s">
        <v>86</v>
      </c>
      <c r="B14" s="3"/>
      <c r="C14" s="64" t="s">
        <v>339</v>
      </c>
      <c r="D14" s="76">
        <f t="shared" si="0"/>
        <v>9</v>
      </c>
      <c r="E14" s="18"/>
      <c r="F14" s="34">
        <f t="shared" si="1"/>
        <v>0</v>
      </c>
      <c r="G14" s="14"/>
      <c r="H14" s="76">
        <v>3</v>
      </c>
    </row>
    <row r="15" spans="1:8" ht="21.75" customHeight="1" x14ac:dyDescent="0.25">
      <c r="A15" s="3" t="s">
        <v>87</v>
      </c>
      <c r="B15" s="3"/>
      <c r="C15" s="64" t="s">
        <v>556</v>
      </c>
      <c r="D15" s="76">
        <f t="shared" si="0"/>
        <v>15</v>
      </c>
      <c r="E15" s="18"/>
      <c r="F15" s="34">
        <f t="shared" si="1"/>
        <v>0</v>
      </c>
      <c r="G15" s="14"/>
      <c r="H15" s="76">
        <v>5</v>
      </c>
    </row>
    <row r="16" spans="1:8" ht="21.75" customHeight="1" x14ac:dyDescent="0.25">
      <c r="A16" s="3" t="s">
        <v>88</v>
      </c>
      <c r="B16" s="3"/>
      <c r="C16" s="64" t="s">
        <v>6</v>
      </c>
      <c r="D16" s="76">
        <f t="shared" si="0"/>
        <v>27</v>
      </c>
      <c r="E16" s="18"/>
      <c r="F16" s="34">
        <f t="shared" si="1"/>
        <v>0</v>
      </c>
      <c r="G16" s="14"/>
      <c r="H16" s="76">
        <v>9</v>
      </c>
    </row>
    <row r="17" spans="1:9" ht="21.75" customHeight="1" x14ac:dyDescent="0.25">
      <c r="A17" s="3" t="s">
        <v>89</v>
      </c>
      <c r="B17" s="3"/>
      <c r="C17" s="64" t="s">
        <v>524</v>
      </c>
      <c r="D17" s="76">
        <f t="shared" si="0"/>
        <v>816</v>
      </c>
      <c r="E17" s="18"/>
      <c r="F17" s="34">
        <f t="shared" si="1"/>
        <v>0</v>
      </c>
      <c r="G17" s="14"/>
      <c r="H17" s="76">
        <v>272</v>
      </c>
    </row>
    <row r="18" spans="1:9" ht="21.75" customHeight="1" x14ac:dyDescent="0.25">
      <c r="A18" s="3" t="s">
        <v>90</v>
      </c>
      <c r="B18" s="40"/>
      <c r="C18" s="64" t="s">
        <v>416</v>
      </c>
      <c r="D18" s="76">
        <f t="shared" si="0"/>
        <v>6</v>
      </c>
      <c r="E18" s="41"/>
      <c r="F18" s="34">
        <f t="shared" si="1"/>
        <v>0</v>
      </c>
      <c r="G18" s="44"/>
      <c r="H18" s="78">
        <f>1+1</f>
        <v>2</v>
      </c>
    </row>
    <row r="19" spans="1:9" ht="21.75" customHeight="1" x14ac:dyDescent="0.25">
      <c r="A19" s="3" t="s">
        <v>91</v>
      </c>
      <c r="B19" s="3"/>
      <c r="C19" s="64" t="s">
        <v>7</v>
      </c>
      <c r="D19" s="76">
        <f t="shared" si="0"/>
        <v>3</v>
      </c>
      <c r="E19" s="18"/>
      <c r="F19" s="34">
        <f t="shared" si="1"/>
        <v>0</v>
      </c>
      <c r="G19" s="14"/>
      <c r="H19" s="76">
        <v>1</v>
      </c>
    </row>
    <row r="20" spans="1:9" ht="21.75" customHeight="1" x14ac:dyDescent="0.25">
      <c r="A20" s="3" t="s">
        <v>92</v>
      </c>
      <c r="B20" s="3"/>
      <c r="C20" s="58" t="s">
        <v>202</v>
      </c>
      <c r="D20" s="76">
        <f t="shared" si="0"/>
        <v>3</v>
      </c>
      <c r="E20" s="36"/>
      <c r="F20" s="34">
        <f t="shared" si="1"/>
        <v>0</v>
      </c>
      <c r="G20" s="14"/>
      <c r="H20" s="76">
        <v>1</v>
      </c>
    </row>
    <row r="21" spans="1:9" ht="21.75" customHeight="1" x14ac:dyDescent="0.25">
      <c r="A21" s="3" t="s">
        <v>93</v>
      </c>
      <c r="B21" s="3"/>
      <c r="C21" s="64" t="s">
        <v>8</v>
      </c>
      <c r="D21" s="76">
        <f t="shared" si="0"/>
        <v>123</v>
      </c>
      <c r="E21" s="18"/>
      <c r="F21" s="34">
        <f t="shared" si="1"/>
        <v>0</v>
      </c>
      <c r="G21" s="14"/>
      <c r="H21" s="76">
        <f>1+7+11+17+1+4</f>
        <v>41</v>
      </c>
      <c r="I21" s="21"/>
    </row>
    <row r="22" spans="1:9" ht="21.75" customHeight="1" x14ac:dyDescent="0.25">
      <c r="A22" s="3" t="s">
        <v>94</v>
      </c>
      <c r="B22" s="3"/>
      <c r="C22" s="64" t="s">
        <v>9</v>
      </c>
      <c r="D22" s="76">
        <f t="shared" si="0"/>
        <v>219</v>
      </c>
      <c r="E22" s="18"/>
      <c r="F22" s="34">
        <f t="shared" si="1"/>
        <v>0</v>
      </c>
      <c r="G22" s="14"/>
      <c r="H22" s="76">
        <v>73</v>
      </c>
    </row>
    <row r="23" spans="1:9" ht="21.75" customHeight="1" x14ac:dyDescent="0.25">
      <c r="A23" s="3" t="s">
        <v>95</v>
      </c>
      <c r="B23" s="5"/>
      <c r="C23" s="64" t="s">
        <v>579</v>
      </c>
      <c r="D23" s="76">
        <f t="shared" si="0"/>
        <v>84</v>
      </c>
      <c r="E23" s="18"/>
      <c r="F23" s="34">
        <f t="shared" si="1"/>
        <v>0</v>
      </c>
      <c r="G23" s="14"/>
      <c r="H23" s="76">
        <f>15+4+9</f>
        <v>28</v>
      </c>
    </row>
    <row r="24" spans="1:9" ht="21.75" customHeight="1" x14ac:dyDescent="0.25">
      <c r="A24" s="3" t="s">
        <v>96</v>
      </c>
      <c r="B24" s="5"/>
      <c r="C24" s="64" t="s">
        <v>578</v>
      </c>
      <c r="D24" s="76">
        <f t="shared" si="0"/>
        <v>132</v>
      </c>
      <c r="E24" s="18"/>
      <c r="F24" s="34">
        <f t="shared" si="1"/>
        <v>0</v>
      </c>
      <c r="G24" s="14"/>
      <c r="H24" s="76">
        <f>9+6+1+5+8+8+7</f>
        <v>44</v>
      </c>
    </row>
    <row r="25" spans="1:9" ht="21.75" customHeight="1" x14ac:dyDescent="0.25">
      <c r="A25" s="3" t="s">
        <v>97</v>
      </c>
      <c r="B25" s="3"/>
      <c r="C25" s="58" t="s">
        <v>203</v>
      </c>
      <c r="D25" s="76">
        <f t="shared" si="0"/>
        <v>6</v>
      </c>
      <c r="E25" s="18"/>
      <c r="F25" s="34">
        <f t="shared" si="1"/>
        <v>0</v>
      </c>
      <c r="G25" s="14"/>
      <c r="H25" s="76">
        <v>2</v>
      </c>
      <c r="I25" s="21"/>
    </row>
    <row r="26" spans="1:9" ht="21.75" customHeight="1" x14ac:dyDescent="0.25">
      <c r="A26" s="3" t="s">
        <v>98</v>
      </c>
      <c r="B26" s="3"/>
      <c r="C26" s="64" t="s">
        <v>526</v>
      </c>
      <c r="D26" s="76">
        <f t="shared" si="0"/>
        <v>204</v>
      </c>
      <c r="E26" s="18"/>
      <c r="F26" s="34">
        <f t="shared" si="1"/>
        <v>0</v>
      </c>
      <c r="G26" s="14"/>
      <c r="H26" s="76">
        <v>68</v>
      </c>
    </row>
    <row r="27" spans="1:9" ht="21.75" customHeight="1" x14ac:dyDescent="0.25">
      <c r="A27" s="3" t="s">
        <v>99</v>
      </c>
      <c r="B27" s="40"/>
      <c r="C27" s="64" t="s">
        <v>395</v>
      </c>
      <c r="D27" s="76">
        <f t="shared" si="0"/>
        <v>24</v>
      </c>
      <c r="E27" s="41"/>
      <c r="F27" s="34">
        <f t="shared" si="1"/>
        <v>0</v>
      </c>
      <c r="G27" s="14"/>
      <c r="H27" s="78">
        <v>8</v>
      </c>
    </row>
    <row r="28" spans="1:9" ht="21.75" customHeight="1" x14ac:dyDescent="0.25">
      <c r="A28" s="3" t="s">
        <v>100</v>
      </c>
      <c r="B28" s="3"/>
      <c r="C28" s="64" t="s">
        <v>10</v>
      </c>
      <c r="D28" s="76">
        <f t="shared" si="0"/>
        <v>9</v>
      </c>
      <c r="E28" s="18"/>
      <c r="F28" s="34">
        <f t="shared" si="1"/>
        <v>0</v>
      </c>
      <c r="G28" s="30"/>
      <c r="H28" s="76">
        <v>3</v>
      </c>
      <c r="I28" s="21"/>
    </row>
    <row r="29" spans="1:9" ht="21.75" customHeight="1" x14ac:dyDescent="0.25">
      <c r="A29" s="3" t="s">
        <v>101</v>
      </c>
      <c r="B29" s="3"/>
      <c r="C29" s="64" t="s">
        <v>204</v>
      </c>
      <c r="D29" s="76">
        <f t="shared" si="0"/>
        <v>6</v>
      </c>
      <c r="E29" s="18"/>
      <c r="F29" s="34">
        <f t="shared" si="1"/>
        <v>0</v>
      </c>
      <c r="G29" s="30"/>
      <c r="H29" s="76">
        <v>2</v>
      </c>
    </row>
    <row r="30" spans="1:9" ht="21.75" customHeight="1" x14ac:dyDescent="0.25">
      <c r="A30" s="3" t="s">
        <v>102</v>
      </c>
      <c r="B30" s="45"/>
      <c r="C30" s="64" t="s">
        <v>340</v>
      </c>
      <c r="D30" s="76">
        <f t="shared" si="0"/>
        <v>6</v>
      </c>
      <c r="E30" s="18"/>
      <c r="F30" s="34">
        <f t="shared" si="1"/>
        <v>0</v>
      </c>
      <c r="G30" s="14"/>
      <c r="H30" s="76">
        <v>2</v>
      </c>
    </row>
    <row r="31" spans="1:9" ht="21.75" customHeight="1" x14ac:dyDescent="0.25">
      <c r="A31" s="3" t="s">
        <v>103</v>
      </c>
      <c r="B31" s="54"/>
      <c r="C31" s="64" t="s">
        <v>580</v>
      </c>
      <c r="D31" s="76">
        <f t="shared" si="0"/>
        <v>6</v>
      </c>
      <c r="E31" s="51"/>
      <c r="F31" s="34">
        <f t="shared" si="1"/>
        <v>0</v>
      </c>
      <c r="G31" s="14"/>
      <c r="H31" s="77">
        <v>2</v>
      </c>
      <c r="I31" s="21"/>
    </row>
    <row r="32" spans="1:9" ht="21.75" customHeight="1" x14ac:dyDescent="0.25">
      <c r="A32" s="3" t="s">
        <v>104</v>
      </c>
      <c r="B32" s="3"/>
      <c r="C32" s="64" t="s">
        <v>557</v>
      </c>
      <c r="D32" s="76">
        <f t="shared" si="0"/>
        <v>45</v>
      </c>
      <c r="E32" s="18"/>
      <c r="F32" s="34">
        <f t="shared" si="1"/>
        <v>0</v>
      </c>
      <c r="G32" s="24"/>
      <c r="H32" s="76">
        <v>15</v>
      </c>
      <c r="I32" s="21"/>
    </row>
    <row r="33" spans="1:9" ht="21.75" customHeight="1" x14ac:dyDescent="0.25">
      <c r="A33" s="3" t="s">
        <v>105</v>
      </c>
      <c r="B33" s="40"/>
      <c r="C33" s="64" t="s">
        <v>374</v>
      </c>
      <c r="D33" s="76">
        <f t="shared" si="0"/>
        <v>6</v>
      </c>
      <c r="E33" s="41"/>
      <c r="F33" s="34">
        <f t="shared" si="1"/>
        <v>0</v>
      </c>
      <c r="G33" s="24"/>
      <c r="H33" s="78">
        <v>2</v>
      </c>
      <c r="I33" s="21"/>
    </row>
    <row r="34" spans="1:9" ht="21.75" customHeight="1" x14ac:dyDescent="0.25">
      <c r="A34" s="3" t="s">
        <v>106</v>
      </c>
      <c r="B34" s="5"/>
      <c r="C34" s="58" t="s">
        <v>581</v>
      </c>
      <c r="D34" s="76">
        <f t="shared" si="0"/>
        <v>6</v>
      </c>
      <c r="E34" s="18"/>
      <c r="F34" s="34">
        <f t="shared" si="1"/>
        <v>0</v>
      </c>
      <c r="G34" s="14"/>
      <c r="H34" s="76">
        <v>2</v>
      </c>
    </row>
    <row r="35" spans="1:9" ht="21.75" customHeight="1" x14ac:dyDescent="0.25">
      <c r="A35" s="3" t="s">
        <v>107</v>
      </c>
      <c r="B35" s="45"/>
      <c r="C35" s="58" t="s">
        <v>205</v>
      </c>
      <c r="D35" s="76">
        <f t="shared" si="0"/>
        <v>6</v>
      </c>
      <c r="E35" s="18"/>
      <c r="F35" s="34">
        <f t="shared" si="1"/>
        <v>0</v>
      </c>
      <c r="G35" s="14"/>
      <c r="H35" s="76">
        <v>2</v>
      </c>
    </row>
    <row r="36" spans="1:9" ht="21.75" customHeight="1" x14ac:dyDescent="0.25">
      <c r="A36" s="3" t="s">
        <v>108</v>
      </c>
      <c r="B36" s="3"/>
      <c r="C36" s="58" t="s">
        <v>206</v>
      </c>
      <c r="D36" s="76">
        <f t="shared" si="0"/>
        <v>63</v>
      </c>
      <c r="E36" s="18"/>
      <c r="F36" s="34">
        <f t="shared" si="1"/>
        <v>0</v>
      </c>
      <c r="G36" s="24"/>
      <c r="H36" s="76">
        <v>21</v>
      </c>
      <c r="I36" s="21"/>
    </row>
    <row r="37" spans="1:9" ht="21.75" customHeight="1" x14ac:dyDescent="0.25">
      <c r="A37" s="3" t="s">
        <v>109</v>
      </c>
      <c r="B37" s="45"/>
      <c r="C37" s="58" t="s">
        <v>207</v>
      </c>
      <c r="D37" s="76">
        <f t="shared" si="0"/>
        <v>6</v>
      </c>
      <c r="E37" s="18"/>
      <c r="F37" s="34">
        <f t="shared" si="1"/>
        <v>0</v>
      </c>
      <c r="G37" s="14"/>
      <c r="H37" s="76">
        <v>2</v>
      </c>
      <c r="I37" s="21"/>
    </row>
    <row r="38" spans="1:9" ht="21.75" customHeight="1" x14ac:dyDescent="0.25">
      <c r="A38" s="3" t="s">
        <v>110</v>
      </c>
      <c r="B38" s="5"/>
      <c r="C38" s="64" t="s">
        <v>11</v>
      </c>
      <c r="D38" s="76">
        <f t="shared" si="0"/>
        <v>111</v>
      </c>
      <c r="E38" s="18"/>
      <c r="F38" s="34">
        <f t="shared" si="1"/>
        <v>0</v>
      </c>
      <c r="G38" s="14"/>
      <c r="H38" s="76">
        <v>37</v>
      </c>
      <c r="I38" s="21"/>
    </row>
    <row r="39" spans="1:9" ht="21.75" customHeight="1" x14ac:dyDescent="0.25">
      <c r="A39" s="3" t="s">
        <v>111</v>
      </c>
      <c r="B39" s="5"/>
      <c r="C39" s="64" t="s">
        <v>12</v>
      </c>
      <c r="D39" s="76">
        <f t="shared" si="0"/>
        <v>948</v>
      </c>
      <c r="E39" s="18"/>
      <c r="F39" s="34">
        <f t="shared" si="1"/>
        <v>0</v>
      </c>
      <c r="G39" s="14"/>
      <c r="H39" s="76">
        <v>316</v>
      </c>
    </row>
    <row r="40" spans="1:9" ht="21.75" customHeight="1" x14ac:dyDescent="0.25">
      <c r="A40" s="3" t="s">
        <v>112</v>
      </c>
      <c r="B40" s="43"/>
      <c r="C40" s="58" t="s">
        <v>373</v>
      </c>
      <c r="D40" s="76">
        <f t="shared" si="0"/>
        <v>129</v>
      </c>
      <c r="E40" s="41"/>
      <c r="F40" s="34">
        <f t="shared" si="1"/>
        <v>0</v>
      </c>
      <c r="G40" s="14"/>
      <c r="H40" s="78">
        <v>43</v>
      </c>
    </row>
    <row r="41" spans="1:9" ht="21.75" customHeight="1" x14ac:dyDescent="0.25">
      <c r="A41" s="3" t="s">
        <v>113</v>
      </c>
      <c r="B41" s="60"/>
      <c r="C41" s="64" t="s">
        <v>341</v>
      </c>
      <c r="D41" s="76">
        <f t="shared" si="0"/>
        <v>6</v>
      </c>
      <c r="E41" s="18"/>
      <c r="F41" s="34">
        <f t="shared" si="1"/>
        <v>0</v>
      </c>
      <c r="G41" s="19"/>
      <c r="H41" s="76">
        <v>2</v>
      </c>
      <c r="I41" s="21"/>
    </row>
    <row r="42" spans="1:9" ht="21.75" customHeight="1" x14ac:dyDescent="0.25">
      <c r="A42" s="3" t="s">
        <v>114</v>
      </c>
      <c r="B42" s="5"/>
      <c r="C42" s="64" t="s">
        <v>13</v>
      </c>
      <c r="D42" s="76">
        <f t="shared" si="0"/>
        <v>162</v>
      </c>
      <c r="E42" s="18"/>
      <c r="F42" s="34">
        <f t="shared" si="1"/>
        <v>0</v>
      </c>
      <c r="G42" s="14"/>
      <c r="H42" s="76">
        <v>54</v>
      </c>
    </row>
    <row r="43" spans="1:9" ht="21.75" customHeight="1" x14ac:dyDescent="0.25">
      <c r="A43" s="3" t="s">
        <v>115</v>
      </c>
      <c r="B43" s="61"/>
      <c r="C43" s="64" t="s">
        <v>566</v>
      </c>
      <c r="D43" s="76">
        <f t="shared" si="0"/>
        <v>12</v>
      </c>
      <c r="E43" s="51"/>
      <c r="F43" s="34">
        <f t="shared" si="1"/>
        <v>0</v>
      </c>
      <c r="G43" s="14"/>
      <c r="H43" s="77">
        <v>4</v>
      </c>
    </row>
    <row r="44" spans="1:9" ht="21.75" customHeight="1" x14ac:dyDescent="0.25">
      <c r="A44" s="3" t="s">
        <v>116</v>
      </c>
      <c r="B44" s="3"/>
      <c r="C44" s="64" t="s">
        <v>14</v>
      </c>
      <c r="D44" s="76">
        <f t="shared" si="0"/>
        <v>132</v>
      </c>
      <c r="E44" s="18"/>
      <c r="F44" s="34">
        <f t="shared" si="1"/>
        <v>0</v>
      </c>
      <c r="G44" s="14"/>
      <c r="H44" s="76">
        <v>44</v>
      </c>
    </row>
    <row r="45" spans="1:9" ht="21.75" customHeight="1" x14ac:dyDescent="0.25">
      <c r="A45" s="3" t="s">
        <v>117</v>
      </c>
      <c r="B45" s="50"/>
      <c r="C45" s="64" t="s">
        <v>567</v>
      </c>
      <c r="D45" s="76">
        <f t="shared" si="0"/>
        <v>12</v>
      </c>
      <c r="E45" s="51"/>
      <c r="F45" s="34">
        <f t="shared" si="1"/>
        <v>0</v>
      </c>
      <c r="G45" s="14"/>
      <c r="H45" s="77">
        <v>4</v>
      </c>
    </row>
    <row r="46" spans="1:9" ht="21.75" customHeight="1" x14ac:dyDescent="0.25">
      <c r="A46" s="3" t="s">
        <v>118</v>
      </c>
      <c r="B46" s="45"/>
      <c r="C46" s="64" t="s">
        <v>305</v>
      </c>
      <c r="D46" s="76">
        <f t="shared" si="0"/>
        <v>15</v>
      </c>
      <c r="E46" s="18"/>
      <c r="F46" s="34">
        <f t="shared" si="1"/>
        <v>0</v>
      </c>
      <c r="G46" s="14"/>
      <c r="H46" s="76">
        <v>5</v>
      </c>
    </row>
    <row r="47" spans="1:9" ht="21.75" customHeight="1" x14ac:dyDescent="0.25">
      <c r="A47" s="3" t="s">
        <v>119</v>
      </c>
      <c r="B47" s="3"/>
      <c r="C47" s="64" t="s">
        <v>584</v>
      </c>
      <c r="D47" s="76">
        <f t="shared" si="0"/>
        <v>15</v>
      </c>
      <c r="E47" s="18"/>
      <c r="F47" s="34">
        <f t="shared" si="1"/>
        <v>0</v>
      </c>
      <c r="G47" s="14"/>
      <c r="H47" s="76">
        <v>5</v>
      </c>
    </row>
    <row r="48" spans="1:9" ht="21.75" customHeight="1" x14ac:dyDescent="0.25">
      <c r="A48" s="3" t="s">
        <v>120</v>
      </c>
      <c r="B48" s="3"/>
      <c r="C48" s="64" t="s">
        <v>15</v>
      </c>
      <c r="D48" s="76">
        <f t="shared" si="0"/>
        <v>90</v>
      </c>
      <c r="E48" s="18"/>
      <c r="F48" s="34">
        <f t="shared" si="1"/>
        <v>0</v>
      </c>
      <c r="G48" s="14"/>
      <c r="H48" s="76">
        <f>22+5+1+2</f>
        <v>30</v>
      </c>
    </row>
    <row r="49" spans="1:9" ht="21.75" customHeight="1" x14ac:dyDescent="0.25">
      <c r="A49" s="3" t="s">
        <v>121</v>
      </c>
      <c r="B49" s="53"/>
      <c r="C49" s="64" t="s">
        <v>208</v>
      </c>
      <c r="D49" s="76">
        <f t="shared" si="0"/>
        <v>3</v>
      </c>
      <c r="E49" s="18"/>
      <c r="F49" s="34">
        <f t="shared" si="1"/>
        <v>0</v>
      </c>
      <c r="G49" s="14"/>
      <c r="H49" s="76">
        <v>1</v>
      </c>
    </row>
    <row r="50" spans="1:9" ht="21.75" customHeight="1" x14ac:dyDescent="0.25">
      <c r="A50" s="3" t="s">
        <v>122</v>
      </c>
      <c r="B50" s="1"/>
      <c r="C50" s="64" t="s">
        <v>16</v>
      </c>
      <c r="D50" s="76">
        <f t="shared" si="0"/>
        <v>36</v>
      </c>
      <c r="E50" s="18"/>
      <c r="F50" s="34">
        <f t="shared" si="1"/>
        <v>0</v>
      </c>
      <c r="G50" s="14"/>
      <c r="H50" s="76">
        <f>3+1+4+1+2+1</f>
        <v>12</v>
      </c>
    </row>
    <row r="51" spans="1:9" ht="21.75" customHeight="1" x14ac:dyDescent="0.25">
      <c r="A51" s="3" t="s">
        <v>123</v>
      </c>
      <c r="B51" s="40"/>
      <c r="C51" s="64" t="s">
        <v>375</v>
      </c>
      <c r="D51" s="76">
        <f t="shared" si="0"/>
        <v>3</v>
      </c>
      <c r="E51" s="41"/>
      <c r="F51" s="34">
        <f t="shared" si="1"/>
        <v>0</v>
      </c>
      <c r="G51" s="14"/>
      <c r="H51" s="78">
        <f>1</f>
        <v>1</v>
      </c>
    </row>
    <row r="52" spans="1:9" ht="21.75" customHeight="1" x14ac:dyDescent="0.25">
      <c r="A52" s="3" t="s">
        <v>124</v>
      </c>
      <c r="B52" s="40"/>
      <c r="C52" s="64" t="s">
        <v>376</v>
      </c>
      <c r="D52" s="76">
        <f t="shared" si="0"/>
        <v>9</v>
      </c>
      <c r="E52" s="41"/>
      <c r="F52" s="34">
        <f t="shared" si="1"/>
        <v>0</v>
      </c>
      <c r="G52" s="14"/>
      <c r="H52" s="78">
        <v>3</v>
      </c>
    </row>
    <row r="53" spans="1:9" ht="21.75" customHeight="1" x14ac:dyDescent="0.25">
      <c r="A53" s="3" t="s">
        <v>125</v>
      </c>
      <c r="B53" s="3"/>
      <c r="C53" s="64" t="s">
        <v>529</v>
      </c>
      <c r="D53" s="76">
        <f t="shared" si="0"/>
        <v>87</v>
      </c>
      <c r="E53" s="18"/>
      <c r="F53" s="34">
        <f t="shared" si="1"/>
        <v>0</v>
      </c>
      <c r="G53" s="25"/>
      <c r="H53" s="76">
        <v>29</v>
      </c>
    </row>
    <row r="54" spans="1:9" ht="21.75" customHeight="1" x14ac:dyDescent="0.25">
      <c r="A54" s="3" t="s">
        <v>126</v>
      </c>
      <c r="B54" s="43"/>
      <c r="C54" s="64" t="s">
        <v>377</v>
      </c>
      <c r="D54" s="76">
        <f t="shared" si="0"/>
        <v>3</v>
      </c>
      <c r="E54" s="41"/>
      <c r="F54" s="34">
        <f t="shared" si="1"/>
        <v>0</v>
      </c>
      <c r="G54" s="25"/>
      <c r="H54" s="78">
        <v>1</v>
      </c>
      <c r="I54" s="21"/>
    </row>
    <row r="55" spans="1:9" ht="21.75" customHeight="1" x14ac:dyDescent="0.25">
      <c r="A55" s="3" t="s">
        <v>127</v>
      </c>
      <c r="B55" s="5"/>
      <c r="C55" s="64" t="s">
        <v>531</v>
      </c>
      <c r="D55" s="76">
        <f t="shared" si="0"/>
        <v>36</v>
      </c>
      <c r="E55" s="18"/>
      <c r="F55" s="34">
        <f t="shared" si="1"/>
        <v>0</v>
      </c>
      <c r="G55" s="25"/>
      <c r="H55" s="76">
        <f>4+2+3+2+1</f>
        <v>12</v>
      </c>
      <c r="I55" s="21"/>
    </row>
    <row r="56" spans="1:9" ht="21.75" customHeight="1" x14ac:dyDescent="0.25">
      <c r="A56" s="3" t="s">
        <v>128</v>
      </c>
      <c r="B56" s="3"/>
      <c r="C56" s="68" t="s">
        <v>17</v>
      </c>
      <c r="D56" s="76">
        <f t="shared" si="0"/>
        <v>8313</v>
      </c>
      <c r="E56" s="18"/>
      <c r="F56" s="34">
        <f t="shared" si="1"/>
        <v>0</v>
      </c>
      <c r="G56" s="26"/>
      <c r="H56" s="76">
        <v>2771</v>
      </c>
      <c r="I56" s="21"/>
    </row>
    <row r="57" spans="1:9" ht="21.75" customHeight="1" x14ac:dyDescent="0.25">
      <c r="A57" s="3" t="s">
        <v>129</v>
      </c>
      <c r="B57" s="40"/>
      <c r="C57" s="68" t="s">
        <v>378</v>
      </c>
      <c r="D57" s="76">
        <f t="shared" si="0"/>
        <v>6</v>
      </c>
      <c r="E57" s="41"/>
      <c r="F57" s="34">
        <f t="shared" si="1"/>
        <v>0</v>
      </c>
      <c r="G57" s="26"/>
      <c r="H57" s="78">
        <v>2</v>
      </c>
      <c r="I57" s="21"/>
    </row>
    <row r="58" spans="1:9" ht="21.75" customHeight="1" x14ac:dyDescent="0.25">
      <c r="A58" s="3" t="s">
        <v>130</v>
      </c>
      <c r="B58" s="3"/>
      <c r="C58" s="64" t="s">
        <v>530</v>
      </c>
      <c r="D58" s="76">
        <f t="shared" si="0"/>
        <v>354</v>
      </c>
      <c r="E58" s="18"/>
      <c r="F58" s="34">
        <f t="shared" si="1"/>
        <v>0</v>
      </c>
      <c r="G58" s="14"/>
      <c r="H58" s="76">
        <v>118</v>
      </c>
      <c r="I58" s="21"/>
    </row>
    <row r="59" spans="1:9" ht="21.75" customHeight="1" x14ac:dyDescent="0.25">
      <c r="A59" s="3" t="s">
        <v>131</v>
      </c>
      <c r="B59" s="3"/>
      <c r="C59" s="64" t="s">
        <v>585</v>
      </c>
      <c r="D59" s="76">
        <f t="shared" si="0"/>
        <v>15</v>
      </c>
      <c r="E59" s="18"/>
      <c r="F59" s="34">
        <f t="shared" si="1"/>
        <v>0</v>
      </c>
      <c r="G59" s="14"/>
      <c r="H59" s="76">
        <v>5</v>
      </c>
      <c r="I59" s="21"/>
    </row>
    <row r="60" spans="1:9" ht="21.75" customHeight="1" x14ac:dyDescent="0.25">
      <c r="A60" s="3" t="s">
        <v>132</v>
      </c>
      <c r="B60" s="3"/>
      <c r="C60" s="64" t="s">
        <v>587</v>
      </c>
      <c r="D60" s="76">
        <f t="shared" si="0"/>
        <v>9</v>
      </c>
      <c r="E60" s="18"/>
      <c r="F60" s="34">
        <f t="shared" si="1"/>
        <v>0</v>
      </c>
      <c r="G60" s="14"/>
      <c r="H60" s="76">
        <v>3</v>
      </c>
      <c r="I60" s="21"/>
    </row>
    <row r="61" spans="1:9" ht="21.75" customHeight="1" x14ac:dyDescent="0.25">
      <c r="A61" s="3" t="s">
        <v>133</v>
      </c>
      <c r="B61" s="3"/>
      <c r="C61" s="64" t="s">
        <v>586</v>
      </c>
      <c r="D61" s="76">
        <f t="shared" si="0"/>
        <v>15</v>
      </c>
      <c r="E61" s="18"/>
      <c r="F61" s="34">
        <f t="shared" si="1"/>
        <v>0</v>
      </c>
      <c r="G61" s="14"/>
      <c r="H61" s="76">
        <v>5</v>
      </c>
    </row>
    <row r="62" spans="1:9" ht="21.75" customHeight="1" x14ac:dyDescent="0.25">
      <c r="A62" s="3" t="s">
        <v>134</v>
      </c>
      <c r="B62" s="53"/>
      <c r="C62" s="64" t="s">
        <v>558</v>
      </c>
      <c r="D62" s="76">
        <f t="shared" si="0"/>
        <v>15</v>
      </c>
      <c r="E62" s="18"/>
      <c r="F62" s="34">
        <f t="shared" si="1"/>
        <v>0</v>
      </c>
      <c r="G62" s="14"/>
      <c r="H62" s="76">
        <v>5</v>
      </c>
    </row>
    <row r="63" spans="1:9" ht="21.75" customHeight="1" x14ac:dyDescent="0.25">
      <c r="A63" s="3" t="s">
        <v>135</v>
      </c>
      <c r="B63" s="53"/>
      <c r="C63" s="64" t="s">
        <v>559</v>
      </c>
      <c r="D63" s="76">
        <f t="shared" si="0"/>
        <v>12</v>
      </c>
      <c r="E63" s="18"/>
      <c r="F63" s="34">
        <f t="shared" si="1"/>
        <v>0</v>
      </c>
      <c r="G63" s="14"/>
      <c r="H63" s="76">
        <v>4</v>
      </c>
      <c r="I63" s="21"/>
    </row>
    <row r="64" spans="1:9" ht="21.75" customHeight="1" x14ac:dyDescent="0.25">
      <c r="A64" s="3" t="s">
        <v>136</v>
      </c>
      <c r="B64" s="3"/>
      <c r="C64" s="64" t="s">
        <v>342</v>
      </c>
      <c r="D64" s="76">
        <f t="shared" si="0"/>
        <v>3</v>
      </c>
      <c r="E64" s="18"/>
      <c r="F64" s="34">
        <f t="shared" si="1"/>
        <v>0</v>
      </c>
      <c r="G64" s="14"/>
      <c r="H64" s="76">
        <v>1</v>
      </c>
      <c r="I64" s="21"/>
    </row>
    <row r="65" spans="1:9" ht="21.75" customHeight="1" x14ac:dyDescent="0.25">
      <c r="A65" s="3" t="s">
        <v>137</v>
      </c>
      <c r="B65" s="3"/>
      <c r="C65" s="64" t="s">
        <v>532</v>
      </c>
      <c r="D65" s="76">
        <f t="shared" si="0"/>
        <v>5850</v>
      </c>
      <c r="E65" s="18"/>
      <c r="F65" s="34">
        <f t="shared" si="1"/>
        <v>0</v>
      </c>
      <c r="G65" s="14"/>
      <c r="H65" s="76">
        <v>1950</v>
      </c>
      <c r="I65" s="21"/>
    </row>
    <row r="66" spans="1:9" ht="21.75" customHeight="1" x14ac:dyDescent="0.25">
      <c r="A66" s="3" t="s">
        <v>138</v>
      </c>
      <c r="B66" s="55"/>
      <c r="C66" s="58" t="s">
        <v>209</v>
      </c>
      <c r="D66" s="76">
        <f t="shared" si="0"/>
        <v>9</v>
      </c>
      <c r="E66" s="18"/>
      <c r="F66" s="34">
        <f t="shared" si="1"/>
        <v>0</v>
      </c>
      <c r="G66" s="14"/>
      <c r="H66" s="76">
        <v>3</v>
      </c>
      <c r="I66" s="21"/>
    </row>
    <row r="67" spans="1:9" ht="21.75" customHeight="1" x14ac:dyDescent="0.25">
      <c r="A67" s="3" t="s">
        <v>139</v>
      </c>
      <c r="B67" s="3"/>
      <c r="C67" s="58" t="s">
        <v>210</v>
      </c>
      <c r="D67" s="76">
        <f t="shared" si="0"/>
        <v>21</v>
      </c>
      <c r="E67" s="36"/>
      <c r="F67" s="34">
        <f t="shared" si="1"/>
        <v>0</v>
      </c>
      <c r="G67" s="24"/>
      <c r="H67" s="76">
        <f>2+1+2+1+1</f>
        <v>7</v>
      </c>
    </row>
    <row r="68" spans="1:9" ht="21.75" customHeight="1" x14ac:dyDescent="0.25">
      <c r="A68" s="3" t="s">
        <v>140</v>
      </c>
      <c r="B68" s="5"/>
      <c r="C68" s="64" t="s">
        <v>525</v>
      </c>
      <c r="D68" s="76">
        <f t="shared" si="0"/>
        <v>522</v>
      </c>
      <c r="E68" s="18"/>
      <c r="F68" s="34">
        <f t="shared" si="1"/>
        <v>0</v>
      </c>
      <c r="G68" s="19"/>
      <c r="H68" s="76">
        <v>174</v>
      </c>
    </row>
    <row r="69" spans="1:9" ht="21.75" customHeight="1" x14ac:dyDescent="0.25">
      <c r="A69" s="3" t="s">
        <v>141</v>
      </c>
      <c r="B69" s="5"/>
      <c r="C69" s="64" t="s">
        <v>295</v>
      </c>
      <c r="D69" s="76">
        <f t="shared" si="0"/>
        <v>1146</v>
      </c>
      <c r="E69" s="18"/>
      <c r="F69" s="34">
        <f t="shared" si="1"/>
        <v>0</v>
      </c>
      <c r="G69" s="14"/>
      <c r="H69" s="76">
        <f>1+49+42+73+81+31+32+38+35</f>
        <v>382</v>
      </c>
      <c r="I69" s="21"/>
    </row>
    <row r="70" spans="1:9" ht="21.75" customHeight="1" x14ac:dyDescent="0.25">
      <c r="A70" s="3" t="s">
        <v>142</v>
      </c>
      <c r="B70" s="3"/>
      <c r="C70" s="64" t="s">
        <v>18</v>
      </c>
      <c r="D70" s="76">
        <f t="shared" si="0"/>
        <v>126</v>
      </c>
      <c r="E70" s="18"/>
      <c r="F70" s="34">
        <f t="shared" si="1"/>
        <v>0</v>
      </c>
      <c r="G70" s="23"/>
      <c r="H70" s="76">
        <f>38+2+1+1</f>
        <v>42</v>
      </c>
      <c r="I70" s="21"/>
    </row>
    <row r="71" spans="1:9" ht="21.75" customHeight="1" x14ac:dyDescent="0.25">
      <c r="A71" s="3" t="s">
        <v>143</v>
      </c>
      <c r="B71" s="54"/>
      <c r="C71" s="64" t="s">
        <v>573</v>
      </c>
      <c r="D71" s="76">
        <f t="shared" ref="D71:D134" si="2">H71*3</f>
        <v>15</v>
      </c>
      <c r="E71" s="51"/>
      <c r="F71" s="34">
        <f t="shared" ref="F71:F134" si="3">D71*E71</f>
        <v>0</v>
      </c>
      <c r="G71" s="19"/>
      <c r="H71" s="77">
        <v>5</v>
      </c>
      <c r="I71" s="21"/>
    </row>
    <row r="72" spans="1:9" ht="21.75" customHeight="1" x14ac:dyDescent="0.25">
      <c r="A72" s="3" t="s">
        <v>144</v>
      </c>
      <c r="B72" s="8"/>
      <c r="C72" s="64" t="s">
        <v>211</v>
      </c>
      <c r="D72" s="76">
        <f t="shared" si="2"/>
        <v>15</v>
      </c>
      <c r="E72" s="18"/>
      <c r="F72" s="34">
        <f t="shared" si="3"/>
        <v>0</v>
      </c>
      <c r="G72" s="14"/>
      <c r="H72" s="79">
        <v>5</v>
      </c>
    </row>
    <row r="73" spans="1:9" ht="21.75" customHeight="1" x14ac:dyDescent="0.25">
      <c r="A73" s="3" t="s">
        <v>145</v>
      </c>
      <c r="B73" s="54"/>
      <c r="C73" s="64" t="s">
        <v>572</v>
      </c>
      <c r="D73" s="76">
        <f t="shared" si="2"/>
        <v>15</v>
      </c>
      <c r="E73" s="51"/>
      <c r="F73" s="34">
        <f t="shared" si="3"/>
        <v>0</v>
      </c>
      <c r="G73" s="14"/>
      <c r="H73" s="77">
        <v>5</v>
      </c>
      <c r="I73" s="21"/>
    </row>
    <row r="74" spans="1:9" ht="21.75" customHeight="1" x14ac:dyDescent="0.25">
      <c r="A74" s="3" t="s">
        <v>146</v>
      </c>
      <c r="B74" s="45"/>
      <c r="C74" s="64" t="s">
        <v>522</v>
      </c>
      <c r="D74" s="76">
        <f t="shared" si="2"/>
        <v>759</v>
      </c>
      <c r="E74" s="18"/>
      <c r="F74" s="34">
        <f t="shared" si="3"/>
        <v>0</v>
      </c>
      <c r="G74" s="14"/>
      <c r="H74" s="79">
        <v>253</v>
      </c>
      <c r="I74" s="21"/>
    </row>
    <row r="75" spans="1:9" ht="21.75" customHeight="1" x14ac:dyDescent="0.25">
      <c r="A75" s="3" t="s">
        <v>147</v>
      </c>
      <c r="B75" s="45"/>
      <c r="C75" s="64" t="s">
        <v>571</v>
      </c>
      <c r="D75" s="76">
        <f t="shared" si="2"/>
        <v>15</v>
      </c>
      <c r="E75" s="18"/>
      <c r="F75" s="34">
        <f t="shared" si="3"/>
        <v>0</v>
      </c>
      <c r="G75" s="14"/>
      <c r="H75" s="79">
        <v>5</v>
      </c>
    </row>
    <row r="76" spans="1:9" ht="21.75" customHeight="1" x14ac:dyDescent="0.25">
      <c r="A76" s="3" t="s">
        <v>148</v>
      </c>
      <c r="B76" s="3"/>
      <c r="C76" s="64" t="s">
        <v>19</v>
      </c>
      <c r="D76" s="76">
        <f t="shared" si="2"/>
        <v>216</v>
      </c>
      <c r="E76" s="18"/>
      <c r="F76" s="34">
        <f t="shared" si="3"/>
        <v>0</v>
      </c>
      <c r="G76" s="14"/>
      <c r="H76" s="76">
        <v>72</v>
      </c>
      <c r="I76" s="22"/>
    </row>
    <row r="77" spans="1:9" ht="21.75" customHeight="1" x14ac:dyDescent="0.25">
      <c r="A77" s="3" t="s">
        <v>149</v>
      </c>
      <c r="B77" s="40"/>
      <c r="C77" s="64" t="s">
        <v>380</v>
      </c>
      <c r="D77" s="76">
        <f t="shared" si="2"/>
        <v>3</v>
      </c>
      <c r="E77" s="41"/>
      <c r="F77" s="34">
        <f t="shared" si="3"/>
        <v>0</v>
      </c>
      <c r="G77" s="24"/>
      <c r="H77" s="78">
        <f>1</f>
        <v>1</v>
      </c>
      <c r="I77" s="22"/>
    </row>
    <row r="78" spans="1:9" ht="21.75" customHeight="1" x14ac:dyDescent="0.25">
      <c r="A78" s="3" t="s">
        <v>150</v>
      </c>
      <c r="B78" s="53"/>
      <c r="C78" s="64" t="s">
        <v>533</v>
      </c>
      <c r="D78" s="76">
        <f t="shared" si="2"/>
        <v>15</v>
      </c>
      <c r="E78" s="18"/>
      <c r="F78" s="34">
        <f t="shared" si="3"/>
        <v>0</v>
      </c>
      <c r="G78" s="24"/>
      <c r="H78" s="76">
        <v>5</v>
      </c>
      <c r="I78" s="21"/>
    </row>
    <row r="79" spans="1:9" ht="21.75" customHeight="1" x14ac:dyDescent="0.25">
      <c r="A79" s="3" t="s">
        <v>151</v>
      </c>
      <c r="B79" s="40"/>
      <c r="C79" s="64" t="s">
        <v>381</v>
      </c>
      <c r="D79" s="76">
        <f t="shared" si="2"/>
        <v>9</v>
      </c>
      <c r="E79" s="41"/>
      <c r="F79" s="34">
        <f t="shared" si="3"/>
        <v>0</v>
      </c>
      <c r="G79" s="24"/>
      <c r="H79" s="78">
        <v>3</v>
      </c>
    </row>
    <row r="80" spans="1:9" ht="21.75" customHeight="1" x14ac:dyDescent="0.25">
      <c r="A80" s="3" t="s">
        <v>152</v>
      </c>
      <c r="B80" s="5"/>
      <c r="C80" s="58" t="s">
        <v>212</v>
      </c>
      <c r="D80" s="76">
        <f t="shared" si="2"/>
        <v>9</v>
      </c>
      <c r="E80" s="18"/>
      <c r="F80" s="34">
        <f t="shared" si="3"/>
        <v>0</v>
      </c>
      <c r="G80" s="24"/>
      <c r="H80" s="76">
        <v>3</v>
      </c>
      <c r="I80" s="21"/>
    </row>
    <row r="81" spans="1:9" ht="21.75" customHeight="1" x14ac:dyDescent="0.25">
      <c r="A81" s="3" t="s">
        <v>153</v>
      </c>
      <c r="B81" s="45"/>
      <c r="C81" s="58" t="s">
        <v>588</v>
      </c>
      <c r="D81" s="76">
        <f t="shared" si="2"/>
        <v>9</v>
      </c>
      <c r="E81" s="18"/>
      <c r="F81" s="34">
        <f t="shared" si="3"/>
        <v>0</v>
      </c>
      <c r="G81" s="14"/>
      <c r="H81" s="76">
        <v>3</v>
      </c>
      <c r="I81" s="21"/>
    </row>
    <row r="82" spans="1:9" ht="21.75" customHeight="1" x14ac:dyDescent="0.25">
      <c r="A82" s="3" t="s">
        <v>154</v>
      </c>
      <c r="B82" s="45"/>
      <c r="C82" s="58" t="s">
        <v>589</v>
      </c>
      <c r="D82" s="76">
        <f t="shared" si="2"/>
        <v>9</v>
      </c>
      <c r="E82" s="18"/>
      <c r="F82" s="34">
        <f t="shared" si="3"/>
        <v>0</v>
      </c>
      <c r="G82" s="14"/>
      <c r="H82" s="76">
        <v>3</v>
      </c>
      <c r="I82" s="21"/>
    </row>
    <row r="83" spans="1:9" ht="21.75" customHeight="1" x14ac:dyDescent="0.25">
      <c r="A83" s="3" t="s">
        <v>155</v>
      </c>
      <c r="B83" s="45"/>
      <c r="C83" s="64" t="s">
        <v>343</v>
      </c>
      <c r="D83" s="76">
        <f t="shared" si="2"/>
        <v>9</v>
      </c>
      <c r="E83" s="18"/>
      <c r="F83" s="34">
        <f t="shared" si="3"/>
        <v>0</v>
      </c>
      <c r="G83" s="29"/>
      <c r="H83" s="76">
        <v>3</v>
      </c>
      <c r="I83" s="21"/>
    </row>
    <row r="84" spans="1:9" ht="21.75" customHeight="1" x14ac:dyDescent="0.25">
      <c r="A84" s="3" t="s">
        <v>156</v>
      </c>
      <c r="B84" s="5"/>
      <c r="C84" s="64" t="s">
        <v>20</v>
      </c>
      <c r="D84" s="76">
        <f t="shared" si="2"/>
        <v>132</v>
      </c>
      <c r="E84" s="18"/>
      <c r="F84" s="34">
        <f t="shared" si="3"/>
        <v>0</v>
      </c>
      <c r="G84" s="14"/>
      <c r="H84" s="76">
        <v>44</v>
      </c>
    </row>
    <row r="85" spans="1:9" ht="21.75" customHeight="1" x14ac:dyDescent="0.25">
      <c r="A85" s="3" t="s">
        <v>157</v>
      </c>
      <c r="B85" s="73"/>
      <c r="C85" s="64" t="s">
        <v>383</v>
      </c>
      <c r="D85" s="76">
        <f t="shared" si="2"/>
        <v>15</v>
      </c>
      <c r="E85" s="41"/>
      <c r="F85" s="34">
        <f t="shared" si="3"/>
        <v>0</v>
      </c>
      <c r="G85" s="14"/>
      <c r="H85" s="78">
        <v>5</v>
      </c>
      <c r="I85" s="21"/>
    </row>
    <row r="86" spans="1:9" ht="21.75" customHeight="1" x14ac:dyDescent="0.25">
      <c r="A86" s="3" t="s">
        <v>158</v>
      </c>
      <c r="B86" s="3"/>
      <c r="C86" s="64" t="s">
        <v>344</v>
      </c>
      <c r="D86" s="76">
        <f t="shared" si="2"/>
        <v>15</v>
      </c>
      <c r="E86" s="18"/>
      <c r="F86" s="34">
        <f t="shared" si="3"/>
        <v>0</v>
      </c>
      <c r="G86" s="14"/>
      <c r="H86" s="76">
        <v>5</v>
      </c>
      <c r="I86" s="21"/>
    </row>
    <row r="87" spans="1:9" ht="21.75" customHeight="1" x14ac:dyDescent="0.25">
      <c r="A87" s="3" t="s">
        <v>159</v>
      </c>
      <c r="B87" s="42"/>
      <c r="C87" s="64" t="s">
        <v>568</v>
      </c>
      <c r="D87" s="76">
        <f t="shared" si="2"/>
        <v>15</v>
      </c>
      <c r="E87" s="41"/>
      <c r="F87" s="34">
        <f t="shared" si="3"/>
        <v>0</v>
      </c>
      <c r="G87" s="14"/>
      <c r="H87" s="78">
        <v>5</v>
      </c>
    </row>
    <row r="88" spans="1:9" ht="21.75" customHeight="1" x14ac:dyDescent="0.25">
      <c r="A88" s="3" t="s">
        <v>160</v>
      </c>
      <c r="B88" s="3"/>
      <c r="C88" s="64" t="s">
        <v>21</v>
      </c>
      <c r="D88" s="76">
        <f t="shared" si="2"/>
        <v>546</v>
      </c>
      <c r="E88" s="18"/>
      <c r="F88" s="34">
        <f t="shared" si="3"/>
        <v>0</v>
      </c>
      <c r="G88" s="24"/>
      <c r="H88" s="76">
        <v>182</v>
      </c>
    </row>
    <row r="89" spans="1:9" ht="21.75" customHeight="1" x14ac:dyDescent="0.25">
      <c r="A89" s="3" t="s">
        <v>161</v>
      </c>
      <c r="B89" s="3"/>
      <c r="C89" s="64" t="s">
        <v>22</v>
      </c>
      <c r="D89" s="76">
        <f t="shared" si="2"/>
        <v>342</v>
      </c>
      <c r="E89" s="18"/>
      <c r="F89" s="34">
        <f t="shared" si="3"/>
        <v>0</v>
      </c>
      <c r="G89" s="14"/>
      <c r="H89" s="76">
        <f>32+7+5+6+13+24+27</f>
        <v>114</v>
      </c>
    </row>
    <row r="90" spans="1:9" ht="21.75" customHeight="1" x14ac:dyDescent="0.25">
      <c r="A90" s="3" t="s">
        <v>162</v>
      </c>
      <c r="B90" s="3"/>
      <c r="C90" s="64" t="s">
        <v>304</v>
      </c>
      <c r="D90" s="76">
        <f t="shared" si="2"/>
        <v>39</v>
      </c>
      <c r="E90" s="18"/>
      <c r="F90" s="34">
        <f t="shared" si="3"/>
        <v>0</v>
      </c>
      <c r="G90" s="14"/>
      <c r="H90" s="76">
        <f>1+2+1+1+8</f>
        <v>13</v>
      </c>
    </row>
    <row r="91" spans="1:9" ht="21.75" customHeight="1" x14ac:dyDescent="0.25">
      <c r="A91" s="3" t="s">
        <v>163</v>
      </c>
      <c r="B91" s="3"/>
      <c r="C91" s="64" t="s">
        <v>345</v>
      </c>
      <c r="D91" s="76">
        <f t="shared" si="2"/>
        <v>51</v>
      </c>
      <c r="E91" s="18"/>
      <c r="F91" s="34">
        <f t="shared" si="3"/>
        <v>0</v>
      </c>
      <c r="G91" s="14"/>
      <c r="H91" s="76">
        <v>17</v>
      </c>
    </row>
    <row r="92" spans="1:9" ht="21.75" customHeight="1" x14ac:dyDescent="0.25">
      <c r="A92" s="3" t="s">
        <v>164</v>
      </c>
      <c r="B92" s="3"/>
      <c r="C92" s="64" t="s">
        <v>23</v>
      </c>
      <c r="D92" s="76">
        <f t="shared" si="2"/>
        <v>120</v>
      </c>
      <c r="E92" s="18"/>
      <c r="F92" s="34">
        <f t="shared" si="3"/>
        <v>0</v>
      </c>
      <c r="G92" s="19"/>
      <c r="H92" s="76">
        <f>5+1+4+1+1+24+4</f>
        <v>40</v>
      </c>
      <c r="I92" s="21"/>
    </row>
    <row r="93" spans="1:9" ht="21.75" customHeight="1" x14ac:dyDescent="0.25">
      <c r="A93" s="3" t="s">
        <v>165</v>
      </c>
      <c r="B93" s="3"/>
      <c r="C93" s="58" t="s">
        <v>590</v>
      </c>
      <c r="D93" s="76">
        <f t="shared" si="2"/>
        <v>6</v>
      </c>
      <c r="E93" s="18"/>
      <c r="F93" s="34">
        <f t="shared" si="3"/>
        <v>0</v>
      </c>
      <c r="G93" s="14"/>
      <c r="H93" s="76">
        <v>2</v>
      </c>
    </row>
    <row r="94" spans="1:9" ht="21.75" customHeight="1" x14ac:dyDescent="0.25">
      <c r="A94" s="3" t="s">
        <v>166</v>
      </c>
      <c r="B94" s="40"/>
      <c r="C94" s="64" t="s">
        <v>371</v>
      </c>
      <c r="D94" s="76">
        <f t="shared" si="2"/>
        <v>417</v>
      </c>
      <c r="E94" s="41"/>
      <c r="F94" s="34">
        <f t="shared" si="3"/>
        <v>0</v>
      </c>
      <c r="G94" s="14"/>
      <c r="H94" s="78">
        <v>139</v>
      </c>
    </row>
    <row r="95" spans="1:9" ht="21.75" customHeight="1" x14ac:dyDescent="0.25">
      <c r="A95" s="3" t="s">
        <v>167</v>
      </c>
      <c r="B95" s="3"/>
      <c r="C95" s="58" t="s">
        <v>591</v>
      </c>
      <c r="D95" s="76">
        <f t="shared" si="2"/>
        <v>63</v>
      </c>
      <c r="E95" s="18"/>
      <c r="F95" s="34">
        <f t="shared" si="3"/>
        <v>0</v>
      </c>
      <c r="G95" s="24"/>
      <c r="H95" s="76">
        <f>1+4+1+13+1+1</f>
        <v>21</v>
      </c>
    </row>
    <row r="96" spans="1:9" ht="21.75" customHeight="1" x14ac:dyDescent="0.25">
      <c r="A96" s="3" t="s">
        <v>168</v>
      </c>
      <c r="B96" s="3"/>
      <c r="C96" s="64" t="s">
        <v>24</v>
      </c>
      <c r="D96" s="76">
        <f t="shared" si="2"/>
        <v>12</v>
      </c>
      <c r="E96" s="18"/>
      <c r="F96" s="34">
        <f t="shared" si="3"/>
        <v>0</v>
      </c>
      <c r="G96" s="14"/>
      <c r="H96" s="76">
        <v>4</v>
      </c>
      <c r="I96" s="21"/>
    </row>
    <row r="97" spans="1:9" ht="21.75" customHeight="1" x14ac:dyDescent="0.25">
      <c r="A97" s="3" t="s">
        <v>169</v>
      </c>
      <c r="B97" s="3"/>
      <c r="C97" s="64" t="s">
        <v>535</v>
      </c>
      <c r="D97" s="76">
        <f t="shared" si="2"/>
        <v>1518</v>
      </c>
      <c r="E97" s="18"/>
      <c r="F97" s="34">
        <f t="shared" si="3"/>
        <v>0</v>
      </c>
      <c r="G97" s="14"/>
      <c r="H97" s="76">
        <v>506</v>
      </c>
    </row>
    <row r="98" spans="1:9" ht="21.75" customHeight="1" x14ac:dyDescent="0.25">
      <c r="A98" s="3" t="s">
        <v>170</v>
      </c>
      <c r="B98" s="3"/>
      <c r="C98" s="64" t="s">
        <v>536</v>
      </c>
      <c r="D98" s="76">
        <f t="shared" si="2"/>
        <v>3552</v>
      </c>
      <c r="E98" s="18"/>
      <c r="F98" s="34">
        <f t="shared" si="3"/>
        <v>0</v>
      </c>
      <c r="G98" s="14"/>
      <c r="H98" s="76">
        <v>1184</v>
      </c>
      <c r="I98" s="21"/>
    </row>
    <row r="99" spans="1:9" ht="21.75" customHeight="1" x14ac:dyDescent="0.25">
      <c r="A99" s="3" t="s">
        <v>171</v>
      </c>
      <c r="B99" s="3"/>
      <c r="C99" s="64" t="s">
        <v>537</v>
      </c>
      <c r="D99" s="76">
        <f t="shared" si="2"/>
        <v>2874</v>
      </c>
      <c r="E99" s="18"/>
      <c r="F99" s="34">
        <f t="shared" si="3"/>
        <v>0</v>
      </c>
      <c r="G99" s="27"/>
      <c r="H99" s="76">
        <v>958</v>
      </c>
    </row>
    <row r="100" spans="1:9" ht="21.75" customHeight="1" x14ac:dyDescent="0.25">
      <c r="A100" s="3" t="s">
        <v>172</v>
      </c>
      <c r="B100" s="3"/>
      <c r="C100" s="64" t="s">
        <v>309</v>
      </c>
      <c r="D100" s="76">
        <f t="shared" si="2"/>
        <v>9795</v>
      </c>
      <c r="E100" s="18"/>
      <c r="F100" s="34">
        <f t="shared" si="3"/>
        <v>0</v>
      </c>
      <c r="G100" s="14"/>
      <c r="H100" s="76">
        <v>3265</v>
      </c>
    </row>
    <row r="101" spans="1:9" ht="21.75" customHeight="1" x14ac:dyDescent="0.25">
      <c r="A101" s="3" t="s">
        <v>173</v>
      </c>
      <c r="B101" s="3"/>
      <c r="C101" s="64" t="s">
        <v>26</v>
      </c>
      <c r="D101" s="76">
        <f t="shared" si="2"/>
        <v>60</v>
      </c>
      <c r="E101" s="18"/>
      <c r="F101" s="34">
        <f t="shared" si="3"/>
        <v>0</v>
      </c>
      <c r="G101" s="14"/>
      <c r="H101" s="76">
        <v>20</v>
      </c>
    </row>
    <row r="102" spans="1:9" ht="21.75" customHeight="1" x14ac:dyDescent="0.25">
      <c r="A102" s="3" t="s">
        <v>174</v>
      </c>
      <c r="B102" s="3"/>
      <c r="C102" s="64" t="s">
        <v>27</v>
      </c>
      <c r="D102" s="76">
        <f t="shared" si="2"/>
        <v>300</v>
      </c>
      <c r="E102" s="18"/>
      <c r="F102" s="34">
        <f t="shared" si="3"/>
        <v>0</v>
      </c>
      <c r="G102" s="14"/>
      <c r="H102" s="76">
        <v>100</v>
      </c>
    </row>
    <row r="103" spans="1:9" ht="21.75" customHeight="1" x14ac:dyDescent="0.25">
      <c r="A103" s="3" t="s">
        <v>175</v>
      </c>
      <c r="B103" s="3"/>
      <c r="C103" s="64" t="s">
        <v>28</v>
      </c>
      <c r="D103" s="76">
        <f t="shared" si="2"/>
        <v>528</v>
      </c>
      <c r="E103" s="18"/>
      <c r="F103" s="34">
        <f t="shared" si="3"/>
        <v>0</v>
      </c>
      <c r="G103" s="14"/>
      <c r="H103" s="76">
        <v>176</v>
      </c>
    </row>
    <row r="104" spans="1:9" ht="21.75" customHeight="1" x14ac:dyDescent="0.25">
      <c r="A104" s="3" t="s">
        <v>176</v>
      </c>
      <c r="B104" s="3"/>
      <c r="C104" s="64" t="s">
        <v>29</v>
      </c>
      <c r="D104" s="76">
        <f t="shared" si="2"/>
        <v>15</v>
      </c>
      <c r="E104" s="18"/>
      <c r="F104" s="34">
        <f t="shared" si="3"/>
        <v>0</v>
      </c>
      <c r="G104" s="14"/>
      <c r="H104" s="76">
        <v>5</v>
      </c>
    </row>
    <row r="105" spans="1:9" ht="21.75" customHeight="1" x14ac:dyDescent="0.25">
      <c r="A105" s="3" t="s">
        <v>177</v>
      </c>
      <c r="B105" s="3"/>
      <c r="C105" s="64" t="s">
        <v>25</v>
      </c>
      <c r="D105" s="76">
        <f t="shared" si="2"/>
        <v>6</v>
      </c>
      <c r="E105" s="18"/>
      <c r="F105" s="34">
        <f t="shared" si="3"/>
        <v>0</v>
      </c>
      <c r="G105" s="14"/>
      <c r="H105" s="76">
        <v>2</v>
      </c>
    </row>
    <row r="106" spans="1:9" ht="21.75" customHeight="1" x14ac:dyDescent="0.25">
      <c r="A106" s="3" t="s">
        <v>178</v>
      </c>
      <c r="B106" s="3"/>
      <c r="C106" s="64" t="s">
        <v>302</v>
      </c>
      <c r="D106" s="76">
        <f t="shared" si="2"/>
        <v>9</v>
      </c>
      <c r="E106" s="18"/>
      <c r="F106" s="34">
        <f t="shared" si="3"/>
        <v>0</v>
      </c>
      <c r="G106" s="14"/>
      <c r="H106" s="76">
        <v>3</v>
      </c>
    </row>
    <row r="107" spans="1:9" ht="21.75" customHeight="1" x14ac:dyDescent="0.25">
      <c r="A107" s="3" t="s">
        <v>179</v>
      </c>
      <c r="B107" s="3"/>
      <c r="C107" s="64" t="s">
        <v>538</v>
      </c>
      <c r="D107" s="76">
        <f t="shared" si="2"/>
        <v>75</v>
      </c>
      <c r="E107" s="18"/>
      <c r="F107" s="34">
        <f t="shared" si="3"/>
        <v>0</v>
      </c>
      <c r="G107" s="24"/>
      <c r="H107" s="76">
        <v>25</v>
      </c>
    </row>
    <row r="108" spans="1:9" ht="21.75" customHeight="1" x14ac:dyDescent="0.25">
      <c r="A108" s="3" t="s">
        <v>180</v>
      </c>
      <c r="B108" s="3"/>
      <c r="C108" s="64" t="s">
        <v>213</v>
      </c>
      <c r="D108" s="76">
        <f t="shared" si="2"/>
        <v>60</v>
      </c>
      <c r="E108" s="36"/>
      <c r="F108" s="34">
        <f t="shared" si="3"/>
        <v>0</v>
      </c>
      <c r="G108" s="14"/>
      <c r="H108" s="76">
        <v>20</v>
      </c>
    </row>
    <row r="109" spans="1:9" ht="21.75" customHeight="1" x14ac:dyDescent="0.25">
      <c r="A109" s="3" t="s">
        <v>181</v>
      </c>
      <c r="B109" s="3"/>
      <c r="C109" s="64" t="s">
        <v>539</v>
      </c>
      <c r="D109" s="76">
        <f t="shared" si="2"/>
        <v>1800</v>
      </c>
      <c r="E109" s="18"/>
      <c r="F109" s="34">
        <f t="shared" si="3"/>
        <v>0</v>
      </c>
      <c r="G109" s="14"/>
      <c r="H109" s="76">
        <v>600</v>
      </c>
    </row>
    <row r="110" spans="1:9" ht="21.75" customHeight="1" x14ac:dyDescent="0.25">
      <c r="A110" s="3" t="s">
        <v>182</v>
      </c>
      <c r="B110" s="54"/>
      <c r="C110" s="69" t="s">
        <v>610</v>
      </c>
      <c r="D110" s="76">
        <f t="shared" si="2"/>
        <v>30</v>
      </c>
      <c r="E110" s="51"/>
      <c r="F110" s="34">
        <f t="shared" si="3"/>
        <v>0</v>
      </c>
      <c r="G110" s="14"/>
      <c r="H110" s="77">
        <v>10</v>
      </c>
      <c r="I110" s="21"/>
    </row>
    <row r="111" spans="1:9" ht="21.75" customHeight="1" x14ac:dyDescent="0.25">
      <c r="A111" s="3" t="s">
        <v>183</v>
      </c>
      <c r="B111" s="54"/>
      <c r="C111" s="69" t="s">
        <v>609</v>
      </c>
      <c r="D111" s="76">
        <f t="shared" si="2"/>
        <v>48</v>
      </c>
      <c r="E111" s="51"/>
      <c r="F111" s="34">
        <f t="shared" si="3"/>
        <v>0</v>
      </c>
      <c r="G111" s="14"/>
      <c r="H111" s="77">
        <f>1+1+1+3+10</f>
        <v>16</v>
      </c>
    </row>
    <row r="112" spans="1:9" ht="21.75" customHeight="1" x14ac:dyDescent="0.25">
      <c r="A112" s="3" t="s">
        <v>184</v>
      </c>
      <c r="B112" s="54"/>
      <c r="C112" s="69" t="s">
        <v>612</v>
      </c>
      <c r="D112" s="76">
        <f t="shared" si="2"/>
        <v>1254</v>
      </c>
      <c r="E112" s="51"/>
      <c r="F112" s="34">
        <f t="shared" si="3"/>
        <v>0</v>
      </c>
      <c r="G112" s="14"/>
      <c r="H112" s="77">
        <v>418</v>
      </c>
    </row>
    <row r="113" spans="1:9" ht="21.75" customHeight="1" x14ac:dyDescent="0.3">
      <c r="A113" s="3" t="s">
        <v>185</v>
      </c>
      <c r="B113" s="59"/>
      <c r="C113" s="64" t="s">
        <v>611</v>
      </c>
      <c r="D113" s="76">
        <f t="shared" si="2"/>
        <v>30</v>
      </c>
      <c r="E113" s="18"/>
      <c r="F113" s="34">
        <f t="shared" si="3"/>
        <v>0</v>
      </c>
      <c r="G113" s="14"/>
      <c r="H113" s="76">
        <v>10</v>
      </c>
    </row>
    <row r="114" spans="1:9" ht="21.75" customHeight="1" x14ac:dyDescent="0.25">
      <c r="A114" s="3" t="s">
        <v>186</v>
      </c>
      <c r="B114" s="40"/>
      <c r="C114" s="58" t="s">
        <v>369</v>
      </c>
      <c r="D114" s="76">
        <f t="shared" si="2"/>
        <v>30</v>
      </c>
      <c r="E114" s="41"/>
      <c r="F114" s="34">
        <f t="shared" si="3"/>
        <v>0</v>
      </c>
      <c r="G114" s="17"/>
      <c r="H114" s="76">
        <v>10</v>
      </c>
    </row>
    <row r="115" spans="1:9" ht="21.75" customHeight="1" x14ac:dyDescent="0.25">
      <c r="A115" s="3" t="s">
        <v>187</v>
      </c>
      <c r="B115" s="5"/>
      <c r="C115" s="64" t="s">
        <v>540</v>
      </c>
      <c r="D115" s="76">
        <f t="shared" si="2"/>
        <v>216</v>
      </c>
      <c r="E115" s="18"/>
      <c r="F115" s="34">
        <f t="shared" si="3"/>
        <v>0</v>
      </c>
      <c r="G115" s="14"/>
      <c r="H115" s="76">
        <v>72</v>
      </c>
    </row>
    <row r="116" spans="1:9" ht="21.75" customHeight="1" x14ac:dyDescent="0.25">
      <c r="A116" s="3" t="s">
        <v>188</v>
      </c>
      <c r="B116" s="46"/>
      <c r="C116" s="64" t="s">
        <v>541</v>
      </c>
      <c r="D116" s="76">
        <f t="shared" si="2"/>
        <v>36</v>
      </c>
      <c r="E116" s="47"/>
      <c r="F116" s="34">
        <f t="shared" si="3"/>
        <v>0</v>
      </c>
      <c r="G116" s="14"/>
      <c r="H116" s="80">
        <v>12</v>
      </c>
    </row>
    <row r="117" spans="1:9" ht="21.75" customHeight="1" x14ac:dyDescent="0.25">
      <c r="A117" s="3" t="s">
        <v>189</v>
      </c>
      <c r="B117" s="3"/>
      <c r="C117" s="64" t="s">
        <v>542</v>
      </c>
      <c r="D117" s="76">
        <f t="shared" si="2"/>
        <v>8256</v>
      </c>
      <c r="E117" s="18"/>
      <c r="F117" s="34">
        <f t="shared" si="3"/>
        <v>0</v>
      </c>
      <c r="G117" s="14"/>
      <c r="H117" s="76">
        <v>2752</v>
      </c>
    </row>
    <row r="118" spans="1:9" ht="21.75" customHeight="1" x14ac:dyDescent="0.25">
      <c r="A118" s="3" t="s">
        <v>190</v>
      </c>
      <c r="B118" s="49"/>
      <c r="C118" s="64" t="s">
        <v>563</v>
      </c>
      <c r="D118" s="76">
        <f t="shared" si="2"/>
        <v>12</v>
      </c>
      <c r="E118" s="47"/>
      <c r="F118" s="34">
        <f t="shared" si="3"/>
        <v>0</v>
      </c>
      <c r="G118" s="14"/>
      <c r="H118" s="80">
        <v>4</v>
      </c>
    </row>
    <row r="119" spans="1:9" ht="21.75" customHeight="1" x14ac:dyDescent="0.25">
      <c r="A119" s="3" t="s">
        <v>191</v>
      </c>
      <c r="B119" s="3"/>
      <c r="C119" s="67" t="s">
        <v>300</v>
      </c>
      <c r="D119" s="76">
        <f t="shared" si="2"/>
        <v>141</v>
      </c>
      <c r="E119" s="36"/>
      <c r="F119" s="34">
        <f t="shared" si="3"/>
        <v>0</v>
      </c>
      <c r="G119" s="24"/>
      <c r="H119" s="81">
        <v>47</v>
      </c>
    </row>
    <row r="120" spans="1:9" ht="21.75" customHeight="1" x14ac:dyDescent="0.25">
      <c r="A120" s="3" t="s">
        <v>192</v>
      </c>
      <c r="B120" s="3"/>
      <c r="C120" s="64" t="s">
        <v>240</v>
      </c>
      <c r="D120" s="76">
        <f t="shared" si="2"/>
        <v>30</v>
      </c>
      <c r="E120" s="36"/>
      <c r="F120" s="34">
        <f t="shared" si="3"/>
        <v>0</v>
      </c>
      <c r="G120" s="24"/>
      <c r="H120" s="76">
        <v>10</v>
      </c>
      <c r="I120" s="21"/>
    </row>
    <row r="121" spans="1:9" ht="21.75" customHeight="1" x14ac:dyDescent="0.25">
      <c r="A121" s="3" t="s">
        <v>193</v>
      </c>
      <c r="B121" s="3"/>
      <c r="C121" s="64" t="s">
        <v>30</v>
      </c>
      <c r="D121" s="76">
        <f t="shared" si="2"/>
        <v>36</v>
      </c>
      <c r="E121" s="18"/>
      <c r="F121" s="34">
        <f t="shared" si="3"/>
        <v>0</v>
      </c>
      <c r="G121" s="14"/>
      <c r="H121" s="76">
        <v>12</v>
      </c>
      <c r="I121" s="21"/>
    </row>
    <row r="122" spans="1:9" ht="21.75" customHeight="1" x14ac:dyDescent="0.25">
      <c r="A122" s="3" t="s">
        <v>194</v>
      </c>
      <c r="B122" s="40"/>
      <c r="C122" s="64" t="s">
        <v>386</v>
      </c>
      <c r="D122" s="76">
        <f t="shared" si="2"/>
        <v>6</v>
      </c>
      <c r="E122" s="41"/>
      <c r="F122" s="34">
        <f t="shared" si="3"/>
        <v>0</v>
      </c>
      <c r="G122" s="14"/>
      <c r="H122" s="78">
        <v>2</v>
      </c>
      <c r="I122" s="21"/>
    </row>
    <row r="123" spans="1:9" ht="21.75" customHeight="1" x14ac:dyDescent="0.25">
      <c r="A123" s="3" t="s">
        <v>195</v>
      </c>
      <c r="B123" s="48"/>
      <c r="C123" s="58" t="s">
        <v>214</v>
      </c>
      <c r="D123" s="76">
        <f t="shared" si="2"/>
        <v>12</v>
      </c>
      <c r="E123" s="18"/>
      <c r="F123" s="34">
        <f t="shared" si="3"/>
        <v>0</v>
      </c>
      <c r="G123" s="14"/>
      <c r="H123" s="76">
        <v>4</v>
      </c>
    </row>
    <row r="124" spans="1:9" ht="21.75" customHeight="1" x14ac:dyDescent="0.25">
      <c r="A124" s="3" t="s">
        <v>196</v>
      </c>
      <c r="B124" s="3"/>
      <c r="C124" s="58" t="s">
        <v>215</v>
      </c>
      <c r="D124" s="76">
        <f t="shared" si="2"/>
        <v>15</v>
      </c>
      <c r="E124" s="18"/>
      <c r="F124" s="34">
        <f t="shared" si="3"/>
        <v>0</v>
      </c>
      <c r="G124" s="14"/>
      <c r="H124" s="76">
        <v>5</v>
      </c>
    </row>
    <row r="125" spans="1:9" ht="21.75" customHeight="1" x14ac:dyDescent="0.25">
      <c r="A125" s="3" t="s">
        <v>197</v>
      </c>
      <c r="B125" s="3"/>
      <c r="C125" s="58" t="s">
        <v>216</v>
      </c>
      <c r="D125" s="76">
        <f t="shared" si="2"/>
        <v>30</v>
      </c>
      <c r="E125" s="18"/>
      <c r="F125" s="34">
        <f t="shared" si="3"/>
        <v>0</v>
      </c>
      <c r="G125" s="14"/>
      <c r="H125" s="76">
        <v>10</v>
      </c>
    </row>
    <row r="126" spans="1:9" ht="21.75" customHeight="1" x14ac:dyDescent="0.25">
      <c r="A126" s="3" t="s">
        <v>198</v>
      </c>
      <c r="B126" s="3"/>
      <c r="C126" s="58" t="s">
        <v>596</v>
      </c>
      <c r="D126" s="76">
        <f t="shared" si="2"/>
        <v>9</v>
      </c>
      <c r="E126" s="18"/>
      <c r="F126" s="34">
        <f t="shared" si="3"/>
        <v>0</v>
      </c>
      <c r="G126" s="14"/>
      <c r="H126" s="76">
        <v>3</v>
      </c>
    </row>
    <row r="127" spans="1:9" ht="21.75" customHeight="1" x14ac:dyDescent="0.25">
      <c r="A127" s="3" t="s">
        <v>199</v>
      </c>
      <c r="B127" s="3"/>
      <c r="C127" s="64" t="s">
        <v>31</v>
      </c>
      <c r="D127" s="76">
        <f t="shared" si="2"/>
        <v>3</v>
      </c>
      <c r="E127" s="18"/>
      <c r="F127" s="34">
        <f t="shared" si="3"/>
        <v>0</v>
      </c>
      <c r="G127" s="14"/>
      <c r="H127" s="76">
        <v>1</v>
      </c>
    </row>
    <row r="128" spans="1:9" ht="21.75" customHeight="1" x14ac:dyDescent="0.25">
      <c r="A128" s="3" t="s">
        <v>242</v>
      </c>
      <c r="B128" s="3"/>
      <c r="C128" s="64" t="s">
        <v>32</v>
      </c>
      <c r="D128" s="76">
        <f t="shared" si="2"/>
        <v>3</v>
      </c>
      <c r="E128" s="18"/>
      <c r="F128" s="34">
        <f t="shared" si="3"/>
        <v>0</v>
      </c>
      <c r="G128" s="14"/>
      <c r="H128" s="76">
        <v>1</v>
      </c>
    </row>
    <row r="129" spans="1:9" ht="21.75" customHeight="1" x14ac:dyDescent="0.25">
      <c r="A129" s="3" t="s">
        <v>243</v>
      </c>
      <c r="B129" s="3"/>
      <c r="C129" s="64" t="s">
        <v>33</v>
      </c>
      <c r="D129" s="76">
        <f t="shared" si="2"/>
        <v>9</v>
      </c>
      <c r="E129" s="18"/>
      <c r="F129" s="34">
        <f t="shared" si="3"/>
        <v>0</v>
      </c>
      <c r="G129" s="14"/>
      <c r="H129" s="76">
        <v>3</v>
      </c>
    </row>
    <row r="130" spans="1:9" ht="21.75" customHeight="1" x14ac:dyDescent="0.25">
      <c r="A130" s="3" t="s">
        <v>244</v>
      </c>
      <c r="B130" s="3"/>
      <c r="C130" s="64" t="s">
        <v>34</v>
      </c>
      <c r="D130" s="76">
        <f t="shared" si="2"/>
        <v>3</v>
      </c>
      <c r="E130" s="18"/>
      <c r="F130" s="34">
        <f t="shared" si="3"/>
        <v>0</v>
      </c>
      <c r="G130" s="14"/>
      <c r="H130" s="76">
        <v>1</v>
      </c>
      <c r="I130" s="21"/>
    </row>
    <row r="131" spans="1:9" ht="21.75" customHeight="1" x14ac:dyDescent="0.25">
      <c r="A131" s="3" t="s">
        <v>245</v>
      </c>
      <c r="B131" s="3"/>
      <c r="C131" s="64" t="s">
        <v>35</v>
      </c>
      <c r="D131" s="76">
        <f t="shared" si="2"/>
        <v>1425</v>
      </c>
      <c r="E131" s="18"/>
      <c r="F131" s="34">
        <f t="shared" si="3"/>
        <v>0</v>
      </c>
      <c r="G131" s="14"/>
      <c r="H131" s="76">
        <v>475</v>
      </c>
      <c r="I131" s="21"/>
    </row>
    <row r="132" spans="1:9" ht="21.75" customHeight="1" x14ac:dyDescent="0.25">
      <c r="A132" s="3" t="s">
        <v>246</v>
      </c>
      <c r="B132" s="3"/>
      <c r="C132" s="64" t="s">
        <v>36</v>
      </c>
      <c r="D132" s="76">
        <f t="shared" si="2"/>
        <v>192</v>
      </c>
      <c r="E132" s="18"/>
      <c r="F132" s="34">
        <f t="shared" si="3"/>
        <v>0</v>
      </c>
      <c r="G132" s="24"/>
      <c r="H132" s="76">
        <v>64</v>
      </c>
    </row>
    <row r="133" spans="1:9" ht="21.75" customHeight="1" x14ac:dyDescent="0.25">
      <c r="A133" s="3" t="s">
        <v>247</v>
      </c>
      <c r="B133" s="3"/>
      <c r="C133" s="58" t="s">
        <v>217</v>
      </c>
      <c r="D133" s="76">
        <f t="shared" si="2"/>
        <v>78</v>
      </c>
      <c r="E133" s="18"/>
      <c r="F133" s="34">
        <f t="shared" si="3"/>
        <v>0</v>
      </c>
      <c r="G133" s="14"/>
      <c r="H133" s="76">
        <v>26</v>
      </c>
      <c r="I133" s="21"/>
    </row>
    <row r="134" spans="1:9" ht="21.75" customHeight="1" x14ac:dyDescent="0.25">
      <c r="A134" s="3" t="s">
        <v>248</v>
      </c>
      <c r="B134" s="3"/>
      <c r="C134" s="58" t="s">
        <v>346</v>
      </c>
      <c r="D134" s="76">
        <f t="shared" si="2"/>
        <v>45</v>
      </c>
      <c r="E134" s="18"/>
      <c r="F134" s="34">
        <f t="shared" si="3"/>
        <v>0</v>
      </c>
      <c r="G134" s="14"/>
      <c r="H134" s="76">
        <v>15</v>
      </c>
    </row>
    <row r="135" spans="1:9" ht="21.75" customHeight="1" x14ac:dyDescent="0.25">
      <c r="A135" s="3" t="s">
        <v>249</v>
      </c>
      <c r="B135" s="3"/>
      <c r="C135" s="58" t="s">
        <v>218</v>
      </c>
      <c r="D135" s="76">
        <f t="shared" ref="D135:D198" si="4">H135*3</f>
        <v>42</v>
      </c>
      <c r="E135" s="18"/>
      <c r="F135" s="34">
        <f t="shared" ref="F135:F198" si="5">D135*E135</f>
        <v>0</v>
      </c>
      <c r="G135" s="14"/>
      <c r="H135" s="76">
        <v>14</v>
      </c>
    </row>
    <row r="136" spans="1:9" ht="21.75" customHeight="1" x14ac:dyDescent="0.25">
      <c r="A136" s="3" t="s">
        <v>250</v>
      </c>
      <c r="B136" s="3"/>
      <c r="C136" s="64" t="s">
        <v>38</v>
      </c>
      <c r="D136" s="76">
        <f t="shared" si="4"/>
        <v>414</v>
      </c>
      <c r="E136" s="18"/>
      <c r="F136" s="34">
        <f t="shared" si="5"/>
        <v>0</v>
      </c>
      <c r="G136" s="14"/>
      <c r="H136" s="76">
        <v>138</v>
      </c>
    </row>
    <row r="137" spans="1:9" ht="21.75" customHeight="1" x14ac:dyDescent="0.25">
      <c r="A137" s="3" t="s">
        <v>251</v>
      </c>
      <c r="B137" s="3"/>
      <c r="C137" s="64" t="s">
        <v>37</v>
      </c>
      <c r="D137" s="76">
        <f t="shared" si="4"/>
        <v>480</v>
      </c>
      <c r="E137" s="18"/>
      <c r="F137" s="34">
        <f t="shared" si="5"/>
        <v>0</v>
      </c>
      <c r="G137" s="23"/>
      <c r="H137" s="76">
        <v>160</v>
      </c>
      <c r="I137" s="21"/>
    </row>
    <row r="138" spans="1:9" ht="21.75" customHeight="1" x14ac:dyDescent="0.25">
      <c r="A138" s="3" t="s">
        <v>252</v>
      </c>
      <c r="B138" s="3"/>
      <c r="C138" s="64" t="s">
        <v>39</v>
      </c>
      <c r="D138" s="76">
        <f t="shared" si="4"/>
        <v>702</v>
      </c>
      <c r="E138" s="18"/>
      <c r="F138" s="34">
        <f t="shared" si="5"/>
        <v>0</v>
      </c>
      <c r="G138" s="14"/>
      <c r="H138" s="76">
        <v>234</v>
      </c>
      <c r="I138" s="21"/>
    </row>
    <row r="139" spans="1:9" ht="21.75" customHeight="1" x14ac:dyDescent="0.25">
      <c r="A139" s="3" t="s">
        <v>253</v>
      </c>
      <c r="B139" s="3"/>
      <c r="C139" s="58" t="s">
        <v>347</v>
      </c>
      <c r="D139" s="76">
        <f t="shared" si="4"/>
        <v>45</v>
      </c>
      <c r="E139" s="18"/>
      <c r="F139" s="34">
        <f t="shared" si="5"/>
        <v>0</v>
      </c>
      <c r="G139" s="23"/>
      <c r="H139" s="76">
        <v>15</v>
      </c>
      <c r="I139" s="21"/>
    </row>
    <row r="140" spans="1:9" ht="21.75" customHeight="1" x14ac:dyDescent="0.25">
      <c r="A140" s="3" t="s">
        <v>254</v>
      </c>
      <c r="B140" s="3"/>
      <c r="C140" s="58" t="s">
        <v>219</v>
      </c>
      <c r="D140" s="76">
        <f t="shared" si="4"/>
        <v>60</v>
      </c>
      <c r="E140" s="18"/>
      <c r="F140" s="34">
        <f t="shared" si="5"/>
        <v>0</v>
      </c>
      <c r="G140" s="24"/>
      <c r="H140" s="76">
        <v>20</v>
      </c>
    </row>
    <row r="141" spans="1:9" ht="21.75" customHeight="1" x14ac:dyDescent="0.25">
      <c r="A141" s="3" t="s">
        <v>255</v>
      </c>
      <c r="B141" s="3"/>
      <c r="C141" s="64" t="s">
        <v>349</v>
      </c>
      <c r="D141" s="76">
        <f t="shared" si="4"/>
        <v>6</v>
      </c>
      <c r="E141" s="18"/>
      <c r="F141" s="34">
        <f t="shared" si="5"/>
        <v>0</v>
      </c>
      <c r="G141" s="14"/>
      <c r="H141" s="76">
        <v>2</v>
      </c>
    </row>
    <row r="142" spans="1:9" ht="21.75" customHeight="1" x14ac:dyDescent="0.25">
      <c r="A142" s="3" t="s">
        <v>256</v>
      </c>
      <c r="B142" s="3"/>
      <c r="C142" s="64" t="s">
        <v>348</v>
      </c>
      <c r="D142" s="76">
        <f t="shared" si="4"/>
        <v>6</v>
      </c>
      <c r="E142" s="18"/>
      <c r="F142" s="34">
        <f t="shared" si="5"/>
        <v>0</v>
      </c>
      <c r="G142" s="14"/>
      <c r="H142" s="76">
        <v>2</v>
      </c>
    </row>
    <row r="143" spans="1:9" ht="21.75" customHeight="1" x14ac:dyDescent="0.25">
      <c r="A143" s="3" t="s">
        <v>257</v>
      </c>
      <c r="B143" s="40"/>
      <c r="C143" s="64" t="s">
        <v>379</v>
      </c>
      <c r="D143" s="76">
        <f t="shared" si="4"/>
        <v>9</v>
      </c>
      <c r="E143" s="41"/>
      <c r="F143" s="34">
        <f t="shared" si="5"/>
        <v>0</v>
      </c>
      <c r="G143" s="14"/>
      <c r="H143" s="78">
        <v>3</v>
      </c>
    </row>
    <row r="144" spans="1:9" ht="21.75" customHeight="1" x14ac:dyDescent="0.25">
      <c r="A144" s="3" t="s">
        <v>258</v>
      </c>
      <c r="B144" s="52"/>
      <c r="C144" s="64" t="s">
        <v>570</v>
      </c>
      <c r="D144" s="76">
        <f t="shared" si="4"/>
        <v>423</v>
      </c>
      <c r="E144" s="51"/>
      <c r="F144" s="34">
        <f t="shared" si="5"/>
        <v>0</v>
      </c>
      <c r="G144" s="14"/>
      <c r="H144" s="77">
        <v>141</v>
      </c>
    </row>
    <row r="145" spans="1:9" ht="21.75" customHeight="1" x14ac:dyDescent="0.25">
      <c r="A145" s="3" t="s">
        <v>259</v>
      </c>
      <c r="B145" s="3"/>
      <c r="C145" s="58" t="s">
        <v>220</v>
      </c>
      <c r="D145" s="76">
        <f t="shared" si="4"/>
        <v>15</v>
      </c>
      <c r="E145" s="18"/>
      <c r="F145" s="34">
        <f t="shared" si="5"/>
        <v>0</v>
      </c>
      <c r="G145" s="14"/>
      <c r="H145" s="76">
        <v>5</v>
      </c>
    </row>
    <row r="146" spans="1:9" ht="21.75" customHeight="1" x14ac:dyDescent="0.25">
      <c r="A146" s="3" t="s">
        <v>260</v>
      </c>
      <c r="B146" s="3"/>
      <c r="C146" s="58" t="s">
        <v>221</v>
      </c>
      <c r="D146" s="76">
        <f t="shared" si="4"/>
        <v>3</v>
      </c>
      <c r="E146" s="18"/>
      <c r="F146" s="34">
        <f t="shared" si="5"/>
        <v>0</v>
      </c>
      <c r="G146" s="14"/>
      <c r="H146" s="76">
        <v>1</v>
      </c>
    </row>
    <row r="147" spans="1:9" ht="21.75" customHeight="1" x14ac:dyDescent="0.25">
      <c r="A147" s="3" t="s">
        <v>261</v>
      </c>
      <c r="B147" s="3"/>
      <c r="C147" s="64" t="s">
        <v>40</v>
      </c>
      <c r="D147" s="76">
        <f t="shared" si="4"/>
        <v>78</v>
      </c>
      <c r="E147" s="18"/>
      <c r="F147" s="34">
        <f t="shared" si="5"/>
        <v>0</v>
      </c>
      <c r="G147" s="24"/>
      <c r="H147" s="76">
        <v>26</v>
      </c>
      <c r="I147" s="21"/>
    </row>
    <row r="148" spans="1:9" ht="21.75" customHeight="1" x14ac:dyDescent="0.25">
      <c r="A148" s="3" t="s">
        <v>262</v>
      </c>
      <c r="B148" s="40"/>
      <c r="C148" s="64" t="s">
        <v>598</v>
      </c>
      <c r="D148" s="76">
        <f t="shared" si="4"/>
        <v>6</v>
      </c>
      <c r="E148" s="41"/>
      <c r="F148" s="34">
        <f t="shared" si="5"/>
        <v>0</v>
      </c>
      <c r="G148" s="24"/>
      <c r="H148" s="78">
        <v>2</v>
      </c>
    </row>
    <row r="149" spans="1:9" ht="21.75" customHeight="1" x14ac:dyDescent="0.25">
      <c r="A149" s="3" t="s">
        <v>263</v>
      </c>
      <c r="B149" s="3"/>
      <c r="C149" s="64" t="s">
        <v>41</v>
      </c>
      <c r="D149" s="76">
        <f t="shared" si="4"/>
        <v>9963</v>
      </c>
      <c r="E149" s="18"/>
      <c r="F149" s="34">
        <f t="shared" si="5"/>
        <v>0</v>
      </c>
      <c r="G149" s="14"/>
      <c r="H149" s="76">
        <v>3321</v>
      </c>
    </row>
    <row r="150" spans="1:9" ht="21.75" customHeight="1" x14ac:dyDescent="0.25">
      <c r="A150" s="3" t="s">
        <v>264</v>
      </c>
      <c r="B150" s="3"/>
      <c r="C150" s="58" t="s">
        <v>222</v>
      </c>
      <c r="D150" s="76">
        <f t="shared" si="4"/>
        <v>12</v>
      </c>
      <c r="E150" s="18"/>
      <c r="F150" s="34">
        <f t="shared" si="5"/>
        <v>0</v>
      </c>
      <c r="G150" s="14"/>
      <c r="H150" s="76">
        <v>4</v>
      </c>
    </row>
    <row r="151" spans="1:9" ht="21.75" customHeight="1" x14ac:dyDescent="0.25">
      <c r="A151" s="3" t="s">
        <v>265</v>
      </c>
      <c r="B151" s="57"/>
      <c r="C151" s="58" t="s">
        <v>582</v>
      </c>
      <c r="D151" s="76">
        <f t="shared" si="4"/>
        <v>6</v>
      </c>
      <c r="E151" s="9"/>
      <c r="F151" s="34">
        <f t="shared" si="5"/>
        <v>0</v>
      </c>
      <c r="G151" s="14"/>
      <c r="H151" s="76">
        <v>2</v>
      </c>
    </row>
    <row r="152" spans="1:9" ht="21.75" customHeight="1" x14ac:dyDescent="0.25">
      <c r="A152" s="3" t="s">
        <v>266</v>
      </c>
      <c r="B152" s="40"/>
      <c r="C152" s="58" t="s">
        <v>583</v>
      </c>
      <c r="D152" s="76">
        <f t="shared" si="4"/>
        <v>6</v>
      </c>
      <c r="E152" s="41"/>
      <c r="F152" s="34">
        <f t="shared" si="5"/>
        <v>0</v>
      </c>
      <c r="G152" s="14"/>
      <c r="H152" s="78">
        <v>2</v>
      </c>
    </row>
    <row r="153" spans="1:9" ht="21.75" customHeight="1" x14ac:dyDescent="0.25">
      <c r="A153" s="3" t="s">
        <v>267</v>
      </c>
      <c r="B153" s="57"/>
      <c r="C153" s="58" t="s">
        <v>543</v>
      </c>
      <c r="D153" s="76">
        <f t="shared" si="4"/>
        <v>6</v>
      </c>
      <c r="E153" s="9"/>
      <c r="F153" s="34">
        <f t="shared" si="5"/>
        <v>0</v>
      </c>
      <c r="G153" s="14"/>
      <c r="H153" s="76">
        <v>2</v>
      </c>
      <c r="I153" s="21"/>
    </row>
    <row r="154" spans="1:9" ht="21.75" customHeight="1" x14ac:dyDescent="0.25">
      <c r="A154" s="3" t="s">
        <v>268</v>
      </c>
      <c r="B154" s="3"/>
      <c r="C154" s="58" t="s">
        <v>223</v>
      </c>
      <c r="D154" s="76">
        <f t="shared" si="4"/>
        <v>225</v>
      </c>
      <c r="E154" s="37"/>
      <c r="F154" s="34">
        <f t="shared" si="5"/>
        <v>0</v>
      </c>
      <c r="G154" s="14"/>
      <c r="H154" s="76">
        <v>75</v>
      </c>
    </row>
    <row r="155" spans="1:9" ht="21.75" customHeight="1" x14ac:dyDescent="0.25">
      <c r="A155" s="3" t="s">
        <v>269</v>
      </c>
      <c r="B155" s="40"/>
      <c r="C155" s="64" t="s">
        <v>388</v>
      </c>
      <c r="D155" s="76">
        <f t="shared" si="4"/>
        <v>15</v>
      </c>
      <c r="E155" s="41"/>
      <c r="F155" s="34">
        <f t="shared" si="5"/>
        <v>0</v>
      </c>
      <c r="G155" s="24"/>
      <c r="H155" s="78">
        <v>5</v>
      </c>
      <c r="I155" s="21"/>
    </row>
    <row r="156" spans="1:9" ht="21.75" customHeight="1" x14ac:dyDescent="0.25">
      <c r="A156" s="3" t="s">
        <v>270</v>
      </c>
      <c r="B156" s="3"/>
      <c r="C156" s="64" t="s">
        <v>555</v>
      </c>
      <c r="D156" s="76">
        <f t="shared" si="4"/>
        <v>2904</v>
      </c>
      <c r="E156" s="18"/>
      <c r="F156" s="34">
        <f t="shared" si="5"/>
        <v>0</v>
      </c>
      <c r="G156" s="14"/>
      <c r="H156" s="76">
        <v>968</v>
      </c>
      <c r="I156" s="21"/>
    </row>
    <row r="157" spans="1:9" ht="21.75" customHeight="1" x14ac:dyDescent="0.25">
      <c r="A157" s="3" t="s">
        <v>271</v>
      </c>
      <c r="B157" s="3"/>
      <c r="C157" s="64" t="s">
        <v>42</v>
      </c>
      <c r="D157" s="76">
        <f t="shared" si="4"/>
        <v>6</v>
      </c>
      <c r="E157" s="18"/>
      <c r="F157" s="34">
        <f t="shared" si="5"/>
        <v>0</v>
      </c>
      <c r="G157" s="24"/>
      <c r="H157" s="76">
        <v>2</v>
      </c>
      <c r="I157" s="21"/>
    </row>
    <row r="158" spans="1:9" ht="21.75" customHeight="1" x14ac:dyDescent="0.25">
      <c r="A158" s="3" t="s">
        <v>272</v>
      </c>
      <c r="B158" s="3"/>
      <c r="C158" s="64" t="s">
        <v>350</v>
      </c>
      <c r="D158" s="76">
        <f t="shared" si="4"/>
        <v>9</v>
      </c>
      <c r="E158" s="18"/>
      <c r="F158" s="34">
        <f t="shared" si="5"/>
        <v>0</v>
      </c>
      <c r="G158" s="24"/>
      <c r="H158" s="79">
        <v>3</v>
      </c>
      <c r="I158" s="21"/>
    </row>
    <row r="159" spans="1:9" ht="21.75" customHeight="1" x14ac:dyDescent="0.25">
      <c r="A159" s="3" t="s">
        <v>273</v>
      </c>
      <c r="B159" s="3"/>
      <c r="C159" s="64" t="s">
        <v>43</v>
      </c>
      <c r="D159" s="76">
        <f t="shared" si="4"/>
        <v>168</v>
      </c>
      <c r="E159" s="18"/>
      <c r="F159" s="34">
        <f t="shared" si="5"/>
        <v>0</v>
      </c>
      <c r="G159" s="14"/>
      <c r="H159" s="76">
        <f>5+3+12+29+7</f>
        <v>56</v>
      </c>
    </row>
    <row r="160" spans="1:9" ht="21.75" customHeight="1" x14ac:dyDescent="0.25">
      <c r="A160" s="3" t="s">
        <v>274</v>
      </c>
      <c r="B160" s="3"/>
      <c r="C160" s="64" t="s">
        <v>44</v>
      </c>
      <c r="D160" s="76">
        <f t="shared" si="4"/>
        <v>8256</v>
      </c>
      <c r="E160" s="18"/>
      <c r="F160" s="34">
        <f t="shared" si="5"/>
        <v>0</v>
      </c>
      <c r="G160" s="19"/>
      <c r="H160" s="84">
        <v>2752</v>
      </c>
    </row>
    <row r="161" spans="1:9" ht="21.75" customHeight="1" x14ac:dyDescent="0.25">
      <c r="A161" s="3" t="s">
        <v>275</v>
      </c>
      <c r="B161" s="5"/>
      <c r="C161" s="64" t="s">
        <v>544</v>
      </c>
      <c r="D161" s="76">
        <f t="shared" si="4"/>
        <v>8256</v>
      </c>
      <c r="E161" s="18"/>
      <c r="F161" s="34">
        <f t="shared" si="5"/>
        <v>0</v>
      </c>
      <c r="G161" s="14"/>
      <c r="H161" s="76">
        <v>2752</v>
      </c>
    </row>
    <row r="162" spans="1:9" ht="21.75" customHeight="1" x14ac:dyDescent="0.25">
      <c r="A162" s="3" t="s">
        <v>276</v>
      </c>
      <c r="B162" s="3"/>
      <c r="C162" s="64" t="s">
        <v>561</v>
      </c>
      <c r="D162" s="76">
        <f t="shared" si="4"/>
        <v>27</v>
      </c>
      <c r="E162" s="18"/>
      <c r="F162" s="34">
        <f t="shared" si="5"/>
        <v>0</v>
      </c>
      <c r="G162" s="14"/>
      <c r="H162" s="76">
        <f>4+1+1+3</f>
        <v>9</v>
      </c>
    </row>
    <row r="163" spans="1:9" ht="21.75" customHeight="1" x14ac:dyDescent="0.25">
      <c r="A163" s="3" t="s">
        <v>277</v>
      </c>
      <c r="B163" s="53"/>
      <c r="C163" s="64" t="s">
        <v>224</v>
      </c>
      <c r="D163" s="76">
        <f t="shared" si="4"/>
        <v>84</v>
      </c>
      <c r="E163" s="18"/>
      <c r="F163" s="34">
        <f t="shared" si="5"/>
        <v>0</v>
      </c>
      <c r="G163" s="14"/>
      <c r="H163" s="76">
        <f>24+1+2+1</f>
        <v>28</v>
      </c>
    </row>
    <row r="164" spans="1:9" ht="21.75" customHeight="1" x14ac:dyDescent="0.25">
      <c r="A164" s="3" t="s">
        <v>278</v>
      </c>
      <c r="B164" s="3"/>
      <c r="C164" s="64" t="s">
        <v>314</v>
      </c>
      <c r="D164" s="76">
        <f t="shared" si="4"/>
        <v>45</v>
      </c>
      <c r="E164" s="18"/>
      <c r="F164" s="34">
        <f t="shared" si="5"/>
        <v>0</v>
      </c>
      <c r="G164" s="14"/>
      <c r="H164" s="79">
        <v>15</v>
      </c>
    </row>
    <row r="165" spans="1:9" ht="21.75" customHeight="1" x14ac:dyDescent="0.25">
      <c r="A165" s="3" t="s">
        <v>279</v>
      </c>
      <c r="B165" s="40"/>
      <c r="C165" s="64" t="s">
        <v>390</v>
      </c>
      <c r="D165" s="76">
        <f t="shared" si="4"/>
        <v>828</v>
      </c>
      <c r="E165" s="41"/>
      <c r="F165" s="34">
        <f t="shared" si="5"/>
        <v>0</v>
      </c>
      <c r="G165" s="14"/>
      <c r="H165" s="78">
        <v>276</v>
      </c>
    </row>
    <row r="166" spans="1:9" ht="21.75" customHeight="1" x14ac:dyDescent="0.25">
      <c r="A166" s="3" t="s">
        <v>280</v>
      </c>
      <c r="B166" s="40"/>
      <c r="C166" s="64" t="s">
        <v>389</v>
      </c>
      <c r="D166" s="76">
        <f t="shared" si="4"/>
        <v>9</v>
      </c>
      <c r="E166" s="41"/>
      <c r="F166" s="34">
        <f t="shared" si="5"/>
        <v>0</v>
      </c>
      <c r="G166" s="14"/>
      <c r="H166" s="78">
        <v>3</v>
      </c>
    </row>
    <row r="167" spans="1:9" ht="21.75" customHeight="1" x14ac:dyDescent="0.25">
      <c r="A167" s="3" t="s">
        <v>281</v>
      </c>
      <c r="B167" s="40"/>
      <c r="C167" s="64" t="s">
        <v>599</v>
      </c>
      <c r="D167" s="76">
        <f t="shared" si="4"/>
        <v>9</v>
      </c>
      <c r="E167" s="41"/>
      <c r="F167" s="34">
        <f t="shared" si="5"/>
        <v>0</v>
      </c>
      <c r="G167" s="14"/>
      <c r="H167" s="78">
        <v>3</v>
      </c>
    </row>
    <row r="168" spans="1:9" ht="21.75" customHeight="1" x14ac:dyDescent="0.25">
      <c r="A168" s="3" t="s">
        <v>282</v>
      </c>
      <c r="B168" s="40"/>
      <c r="C168" s="70" t="s">
        <v>384</v>
      </c>
      <c r="D168" s="76">
        <f t="shared" si="4"/>
        <v>3</v>
      </c>
      <c r="E168" s="41"/>
      <c r="F168" s="34">
        <f t="shared" si="5"/>
        <v>0</v>
      </c>
      <c r="G168" s="14"/>
      <c r="H168" s="78">
        <v>1</v>
      </c>
      <c r="I168" s="21"/>
    </row>
    <row r="169" spans="1:9" ht="21.75" customHeight="1" x14ac:dyDescent="0.25">
      <c r="A169" s="3" t="s">
        <v>283</v>
      </c>
      <c r="B169" s="3"/>
      <c r="C169" s="64" t="s">
        <v>45</v>
      </c>
      <c r="D169" s="76">
        <f t="shared" si="4"/>
        <v>216</v>
      </c>
      <c r="E169" s="18"/>
      <c r="F169" s="34">
        <f t="shared" si="5"/>
        <v>0</v>
      </c>
      <c r="G169" s="24"/>
      <c r="H169" s="76">
        <f>28+6+7+14+6+6+5</f>
        <v>72</v>
      </c>
      <c r="I169" s="21"/>
    </row>
    <row r="170" spans="1:9" ht="21.75" customHeight="1" x14ac:dyDescent="0.25">
      <c r="A170" s="3" t="s">
        <v>284</v>
      </c>
      <c r="B170" s="40"/>
      <c r="C170" s="64" t="s">
        <v>391</v>
      </c>
      <c r="D170" s="76">
        <f t="shared" si="4"/>
        <v>3</v>
      </c>
      <c r="E170" s="41"/>
      <c r="F170" s="34">
        <f t="shared" si="5"/>
        <v>0</v>
      </c>
      <c r="G170" s="24"/>
      <c r="H170" s="78">
        <v>1</v>
      </c>
      <c r="I170" s="21"/>
    </row>
    <row r="171" spans="1:9" ht="21.75" customHeight="1" x14ac:dyDescent="0.25">
      <c r="A171" s="3" t="s">
        <v>315</v>
      </c>
      <c r="B171" s="3"/>
      <c r="C171" s="64" t="s">
        <v>351</v>
      </c>
      <c r="D171" s="76">
        <f t="shared" si="4"/>
        <v>6</v>
      </c>
      <c r="E171" s="18"/>
      <c r="F171" s="34">
        <f t="shared" si="5"/>
        <v>0</v>
      </c>
      <c r="G171" s="24"/>
      <c r="H171" s="76">
        <v>2</v>
      </c>
      <c r="I171" s="21"/>
    </row>
    <row r="172" spans="1:9" ht="21.75" customHeight="1" x14ac:dyDescent="0.25">
      <c r="A172" s="3" t="s">
        <v>316</v>
      </c>
      <c r="B172" s="3"/>
      <c r="C172" s="64" t="s">
        <v>352</v>
      </c>
      <c r="D172" s="76">
        <f t="shared" si="4"/>
        <v>3</v>
      </c>
      <c r="E172" s="18"/>
      <c r="F172" s="34">
        <f t="shared" si="5"/>
        <v>0</v>
      </c>
      <c r="G172" s="24"/>
      <c r="H172" s="76">
        <v>1</v>
      </c>
    </row>
    <row r="173" spans="1:9" ht="21.75" customHeight="1" x14ac:dyDescent="0.25">
      <c r="A173" s="3" t="s">
        <v>317</v>
      </c>
      <c r="B173" s="3"/>
      <c r="C173" s="64" t="s">
        <v>296</v>
      </c>
      <c r="D173" s="76">
        <f t="shared" si="4"/>
        <v>8784</v>
      </c>
      <c r="E173" s="18"/>
      <c r="F173" s="34">
        <f t="shared" si="5"/>
        <v>0</v>
      </c>
      <c r="G173" s="14"/>
      <c r="H173" s="76">
        <v>2928</v>
      </c>
    </row>
    <row r="174" spans="1:9" ht="21.75" customHeight="1" x14ac:dyDescent="0.25">
      <c r="A174" s="3" t="s">
        <v>318</v>
      </c>
      <c r="B174" s="3"/>
      <c r="C174" s="64" t="s">
        <v>46</v>
      </c>
      <c r="D174" s="76">
        <f t="shared" si="4"/>
        <v>615</v>
      </c>
      <c r="E174" s="18"/>
      <c r="F174" s="34">
        <f t="shared" si="5"/>
        <v>0</v>
      </c>
      <c r="G174" s="14"/>
      <c r="H174" s="76">
        <v>205</v>
      </c>
    </row>
    <row r="175" spans="1:9" ht="21.75" customHeight="1" x14ac:dyDescent="0.25">
      <c r="A175" s="3" t="s">
        <v>285</v>
      </c>
      <c r="B175" s="3"/>
      <c r="C175" s="64" t="s">
        <v>225</v>
      </c>
      <c r="D175" s="76">
        <f t="shared" si="4"/>
        <v>9</v>
      </c>
      <c r="E175" s="18"/>
      <c r="F175" s="34">
        <f t="shared" si="5"/>
        <v>0</v>
      </c>
      <c r="G175" s="14"/>
      <c r="H175" s="76">
        <v>3</v>
      </c>
    </row>
    <row r="176" spans="1:9" ht="21.75" customHeight="1" x14ac:dyDescent="0.25">
      <c r="A176" s="3" t="s">
        <v>286</v>
      </c>
      <c r="B176" s="3"/>
      <c r="C176" s="64" t="s">
        <v>47</v>
      </c>
      <c r="D176" s="76">
        <f t="shared" si="4"/>
        <v>15993</v>
      </c>
      <c r="E176" s="18"/>
      <c r="F176" s="34">
        <f t="shared" si="5"/>
        <v>0</v>
      </c>
      <c r="G176" s="14"/>
      <c r="H176" s="76">
        <v>5331</v>
      </c>
    </row>
    <row r="177" spans="1:9" ht="21.75" customHeight="1" x14ac:dyDescent="0.25">
      <c r="A177" s="3" t="s">
        <v>319</v>
      </c>
      <c r="B177" s="3"/>
      <c r="C177" s="64" t="s">
        <v>48</v>
      </c>
      <c r="D177" s="76">
        <f t="shared" si="4"/>
        <v>6</v>
      </c>
      <c r="E177" s="18"/>
      <c r="F177" s="34">
        <f t="shared" si="5"/>
        <v>0</v>
      </c>
      <c r="G177" s="14"/>
      <c r="H177" s="76">
        <v>2</v>
      </c>
    </row>
    <row r="178" spans="1:9" ht="21.75" customHeight="1" x14ac:dyDescent="0.25">
      <c r="A178" s="3" t="s">
        <v>320</v>
      </c>
      <c r="B178" s="40"/>
      <c r="C178" s="64" t="s">
        <v>393</v>
      </c>
      <c r="D178" s="76">
        <f t="shared" si="4"/>
        <v>6</v>
      </c>
      <c r="E178" s="41"/>
      <c r="F178" s="34">
        <f t="shared" si="5"/>
        <v>0</v>
      </c>
      <c r="G178" s="14"/>
      <c r="H178" s="78">
        <v>2</v>
      </c>
    </row>
    <row r="179" spans="1:9" ht="21.75" customHeight="1" x14ac:dyDescent="0.25">
      <c r="A179" s="3" t="s">
        <v>321</v>
      </c>
      <c r="B179" s="40"/>
      <c r="C179" s="64" t="s">
        <v>392</v>
      </c>
      <c r="D179" s="76">
        <f t="shared" si="4"/>
        <v>6</v>
      </c>
      <c r="E179" s="41"/>
      <c r="F179" s="34">
        <f t="shared" si="5"/>
        <v>0</v>
      </c>
      <c r="G179" s="14"/>
      <c r="H179" s="78">
        <v>2</v>
      </c>
    </row>
    <row r="180" spans="1:9" ht="21.75" customHeight="1" x14ac:dyDescent="0.25">
      <c r="A180" s="3" t="s">
        <v>322</v>
      </c>
      <c r="B180" s="40"/>
      <c r="C180" s="64" t="s">
        <v>562</v>
      </c>
      <c r="D180" s="76">
        <f t="shared" si="4"/>
        <v>6</v>
      </c>
      <c r="E180" s="41"/>
      <c r="F180" s="34">
        <f t="shared" si="5"/>
        <v>0</v>
      </c>
      <c r="G180" s="14"/>
      <c r="H180" s="78">
        <v>2</v>
      </c>
    </row>
    <row r="181" spans="1:9" ht="21.75" customHeight="1" x14ac:dyDescent="0.25">
      <c r="A181" s="3" t="s">
        <v>287</v>
      </c>
      <c r="B181" s="40"/>
      <c r="C181" s="64" t="s">
        <v>394</v>
      </c>
      <c r="D181" s="76">
        <f t="shared" si="4"/>
        <v>6</v>
      </c>
      <c r="E181" s="41"/>
      <c r="F181" s="34">
        <f t="shared" si="5"/>
        <v>0</v>
      </c>
      <c r="G181" s="14"/>
      <c r="H181" s="78">
        <v>2</v>
      </c>
    </row>
    <row r="182" spans="1:9" ht="21.75" customHeight="1" x14ac:dyDescent="0.25">
      <c r="A182" s="3" t="s">
        <v>288</v>
      </c>
      <c r="B182" s="40"/>
      <c r="C182" s="83" t="s">
        <v>387</v>
      </c>
      <c r="D182" s="76">
        <f t="shared" si="4"/>
        <v>6</v>
      </c>
      <c r="E182" s="41"/>
      <c r="F182" s="34">
        <f t="shared" si="5"/>
        <v>0</v>
      </c>
      <c r="G182" s="14"/>
      <c r="H182" s="78">
        <v>2</v>
      </c>
      <c r="I182" s="21"/>
    </row>
    <row r="183" spans="1:9" ht="21.75" customHeight="1" x14ac:dyDescent="0.25">
      <c r="A183" s="3" t="s">
        <v>323</v>
      </c>
      <c r="B183" s="3"/>
      <c r="C183" s="64" t="s">
        <v>226</v>
      </c>
      <c r="D183" s="76">
        <f t="shared" si="4"/>
        <v>6</v>
      </c>
      <c r="E183" s="18"/>
      <c r="F183" s="34">
        <f t="shared" si="5"/>
        <v>0</v>
      </c>
      <c r="G183" s="14"/>
      <c r="H183" s="76">
        <v>2</v>
      </c>
    </row>
    <row r="184" spans="1:9" ht="21.75" customHeight="1" x14ac:dyDescent="0.25">
      <c r="A184" s="3" t="s">
        <v>289</v>
      </c>
      <c r="B184" s="3"/>
      <c r="C184" s="64" t="s">
        <v>49</v>
      </c>
      <c r="D184" s="76">
        <f t="shared" si="4"/>
        <v>9177</v>
      </c>
      <c r="E184" s="18"/>
      <c r="F184" s="34">
        <f t="shared" si="5"/>
        <v>0</v>
      </c>
      <c r="G184" s="14"/>
      <c r="H184" s="76">
        <v>3059</v>
      </c>
    </row>
    <row r="185" spans="1:9" ht="21.75" customHeight="1" x14ac:dyDescent="0.25">
      <c r="A185" s="3" t="s">
        <v>290</v>
      </c>
      <c r="B185" s="40"/>
      <c r="C185" s="64" t="s">
        <v>396</v>
      </c>
      <c r="D185" s="76">
        <f t="shared" si="4"/>
        <v>15</v>
      </c>
      <c r="E185" s="41"/>
      <c r="F185" s="34">
        <f t="shared" si="5"/>
        <v>0</v>
      </c>
      <c r="G185" s="14"/>
      <c r="H185" s="78">
        <v>5</v>
      </c>
    </row>
    <row r="186" spans="1:9" ht="21.75" customHeight="1" x14ac:dyDescent="0.25">
      <c r="A186" s="3" t="s">
        <v>291</v>
      </c>
      <c r="B186" s="3"/>
      <c r="C186" s="64" t="s">
        <v>227</v>
      </c>
      <c r="D186" s="76">
        <f t="shared" si="4"/>
        <v>6</v>
      </c>
      <c r="E186" s="18"/>
      <c r="F186" s="34">
        <f t="shared" si="5"/>
        <v>0</v>
      </c>
      <c r="G186" s="14"/>
      <c r="H186" s="76">
        <v>2</v>
      </c>
    </row>
    <row r="187" spans="1:9" ht="21.75" customHeight="1" x14ac:dyDescent="0.25">
      <c r="A187" s="3" t="s">
        <v>292</v>
      </c>
      <c r="B187" s="3"/>
      <c r="C187" s="64" t="s">
        <v>50</v>
      </c>
      <c r="D187" s="76">
        <f t="shared" si="4"/>
        <v>15</v>
      </c>
      <c r="E187" s="18"/>
      <c r="F187" s="34">
        <f t="shared" si="5"/>
        <v>0</v>
      </c>
      <c r="G187" s="14"/>
      <c r="H187" s="76">
        <v>5</v>
      </c>
    </row>
    <row r="188" spans="1:9" ht="21.75" customHeight="1" x14ac:dyDescent="0.25">
      <c r="A188" s="3" t="s">
        <v>324</v>
      </c>
      <c r="B188" s="3"/>
      <c r="C188" s="58" t="s">
        <v>357</v>
      </c>
      <c r="D188" s="76">
        <f t="shared" si="4"/>
        <v>6</v>
      </c>
      <c r="E188" s="18"/>
      <c r="F188" s="34">
        <f t="shared" si="5"/>
        <v>0</v>
      </c>
      <c r="G188" s="14"/>
      <c r="H188" s="76">
        <v>2</v>
      </c>
    </row>
    <row r="189" spans="1:9" ht="21.75" customHeight="1" x14ac:dyDescent="0.25">
      <c r="A189" s="3" t="s">
        <v>325</v>
      </c>
      <c r="B189" s="3"/>
      <c r="C189" s="64" t="s">
        <v>356</v>
      </c>
      <c r="D189" s="76">
        <f t="shared" si="4"/>
        <v>15</v>
      </c>
      <c r="E189" s="18"/>
      <c r="F189" s="34">
        <f t="shared" si="5"/>
        <v>0</v>
      </c>
      <c r="G189" s="24"/>
      <c r="H189" s="76">
        <v>5</v>
      </c>
    </row>
    <row r="190" spans="1:9" ht="21.75" customHeight="1" x14ac:dyDescent="0.25">
      <c r="A190" s="3" t="s">
        <v>326</v>
      </c>
      <c r="B190" s="40"/>
      <c r="C190" s="64" t="s">
        <v>370</v>
      </c>
      <c r="D190" s="76">
        <f t="shared" si="4"/>
        <v>6</v>
      </c>
      <c r="E190" s="41"/>
      <c r="F190" s="34">
        <f t="shared" si="5"/>
        <v>0</v>
      </c>
      <c r="G190" s="14"/>
      <c r="H190" s="78">
        <v>2</v>
      </c>
    </row>
    <row r="191" spans="1:9" ht="21.75" customHeight="1" x14ac:dyDescent="0.25">
      <c r="A191" s="3" t="s">
        <v>327</v>
      </c>
      <c r="B191" s="40"/>
      <c r="C191" s="70" t="s">
        <v>399</v>
      </c>
      <c r="D191" s="76">
        <f t="shared" si="4"/>
        <v>6</v>
      </c>
      <c r="E191" s="41"/>
      <c r="F191" s="34">
        <f t="shared" si="5"/>
        <v>0</v>
      </c>
      <c r="G191" s="14"/>
      <c r="H191" s="78">
        <v>2</v>
      </c>
      <c r="I191" s="28"/>
    </row>
    <row r="192" spans="1:9" ht="21.75" customHeight="1" x14ac:dyDescent="0.25">
      <c r="A192" s="3" t="s">
        <v>328</v>
      </c>
      <c r="B192" s="40"/>
      <c r="C192" s="64" t="s">
        <v>400</v>
      </c>
      <c r="D192" s="76">
        <f t="shared" si="4"/>
        <v>6</v>
      </c>
      <c r="E192" s="41"/>
      <c r="F192" s="34">
        <f t="shared" si="5"/>
        <v>0</v>
      </c>
      <c r="G192" s="14"/>
      <c r="H192" s="78">
        <v>2</v>
      </c>
      <c r="I192" s="28"/>
    </row>
    <row r="193" spans="1:11" ht="21.75" customHeight="1" x14ac:dyDescent="0.25">
      <c r="A193" s="3" t="s">
        <v>329</v>
      </c>
      <c r="B193" s="3"/>
      <c r="C193" s="64" t="s">
        <v>51</v>
      </c>
      <c r="D193" s="76">
        <f t="shared" si="4"/>
        <v>9</v>
      </c>
      <c r="E193" s="18"/>
      <c r="F193" s="34">
        <f t="shared" si="5"/>
        <v>0</v>
      </c>
      <c r="G193" s="14"/>
      <c r="H193" s="76">
        <v>3</v>
      </c>
      <c r="I193" s="28"/>
    </row>
    <row r="194" spans="1:11" ht="21.75" customHeight="1" x14ac:dyDescent="0.25">
      <c r="A194" s="3" t="s">
        <v>330</v>
      </c>
      <c r="B194" s="40"/>
      <c r="C194" s="58" t="s">
        <v>382</v>
      </c>
      <c r="D194" s="76">
        <f t="shared" si="4"/>
        <v>9</v>
      </c>
      <c r="E194" s="41"/>
      <c r="F194" s="34">
        <f t="shared" si="5"/>
        <v>0</v>
      </c>
      <c r="G194" s="24"/>
      <c r="H194" s="78">
        <v>3</v>
      </c>
    </row>
    <row r="195" spans="1:11" ht="21.75" customHeight="1" x14ac:dyDescent="0.25">
      <c r="A195" s="3" t="s">
        <v>331</v>
      </c>
      <c r="B195" s="40"/>
      <c r="C195" s="71" t="s">
        <v>528</v>
      </c>
      <c r="D195" s="76">
        <f t="shared" si="4"/>
        <v>9</v>
      </c>
      <c r="E195" s="41"/>
      <c r="F195" s="34">
        <f t="shared" si="5"/>
        <v>0</v>
      </c>
      <c r="G195" s="14"/>
      <c r="H195" s="78">
        <v>3</v>
      </c>
    </row>
    <row r="196" spans="1:11" ht="21.75" customHeight="1" x14ac:dyDescent="0.25">
      <c r="A196" s="3" t="s">
        <v>332</v>
      </c>
      <c r="B196" s="3"/>
      <c r="C196" s="58" t="s">
        <v>354</v>
      </c>
      <c r="D196" s="76">
        <f t="shared" si="4"/>
        <v>6</v>
      </c>
      <c r="E196" s="18"/>
      <c r="F196" s="34">
        <f t="shared" si="5"/>
        <v>0</v>
      </c>
      <c r="G196" s="14"/>
      <c r="H196" s="76">
        <v>2</v>
      </c>
    </row>
    <row r="197" spans="1:11" ht="21.75" customHeight="1" x14ac:dyDescent="0.25">
      <c r="A197" s="3" t="s">
        <v>333</v>
      </c>
      <c r="B197" s="3"/>
      <c r="C197" s="58" t="s">
        <v>353</v>
      </c>
      <c r="D197" s="76">
        <f t="shared" si="4"/>
        <v>6</v>
      </c>
      <c r="E197" s="18"/>
      <c r="F197" s="34">
        <f t="shared" si="5"/>
        <v>0</v>
      </c>
      <c r="G197" s="14"/>
      <c r="H197" s="76">
        <v>2</v>
      </c>
    </row>
    <row r="198" spans="1:11" ht="21.75" customHeight="1" x14ac:dyDescent="0.25">
      <c r="A198" s="3" t="s">
        <v>334</v>
      </c>
      <c r="B198" s="3"/>
      <c r="C198" s="58" t="s">
        <v>355</v>
      </c>
      <c r="D198" s="76">
        <f t="shared" si="4"/>
        <v>6</v>
      </c>
      <c r="E198" s="18"/>
      <c r="F198" s="34">
        <f t="shared" si="5"/>
        <v>0</v>
      </c>
      <c r="G198" s="14"/>
      <c r="H198" s="76">
        <v>2</v>
      </c>
      <c r="I198" s="21"/>
    </row>
    <row r="199" spans="1:11" ht="21.75" customHeight="1" x14ac:dyDescent="0.25">
      <c r="A199" s="3" t="s">
        <v>335</v>
      </c>
      <c r="B199" s="56"/>
      <c r="C199" s="58" t="s">
        <v>228</v>
      </c>
      <c r="D199" s="76">
        <f t="shared" ref="D199:D262" si="6">H199*3</f>
        <v>9</v>
      </c>
      <c r="E199" s="18"/>
      <c r="F199" s="34">
        <f t="shared" ref="F199:F262" si="7">D199*E199</f>
        <v>0</v>
      </c>
      <c r="G199" s="14"/>
      <c r="H199" s="76">
        <v>3</v>
      </c>
    </row>
    <row r="200" spans="1:11" s="20" customFormat="1" ht="21.75" customHeight="1" x14ac:dyDescent="0.25">
      <c r="A200" s="3" t="s">
        <v>336</v>
      </c>
      <c r="B200" s="3"/>
      <c r="C200" s="58" t="s">
        <v>229</v>
      </c>
      <c r="D200" s="76">
        <f t="shared" si="6"/>
        <v>15</v>
      </c>
      <c r="E200" s="18"/>
      <c r="F200" s="34">
        <f t="shared" si="7"/>
        <v>0</v>
      </c>
      <c r="G200" s="14"/>
      <c r="H200" s="76">
        <v>5</v>
      </c>
      <c r="J200"/>
      <c r="K200"/>
    </row>
    <row r="201" spans="1:11" s="20" customFormat="1" ht="21.75" customHeight="1" x14ac:dyDescent="0.25">
      <c r="A201" s="3" t="s">
        <v>337</v>
      </c>
      <c r="B201" s="3"/>
      <c r="C201" s="58" t="s">
        <v>230</v>
      </c>
      <c r="D201" s="76">
        <f t="shared" si="6"/>
        <v>9</v>
      </c>
      <c r="E201" s="18"/>
      <c r="F201" s="34">
        <f t="shared" si="7"/>
        <v>0</v>
      </c>
      <c r="G201" s="14"/>
      <c r="H201" s="76">
        <v>3</v>
      </c>
      <c r="J201"/>
      <c r="K201"/>
    </row>
    <row r="202" spans="1:11" s="20" customFormat="1" ht="21.75" customHeight="1" x14ac:dyDescent="0.25">
      <c r="A202" s="3" t="s">
        <v>338</v>
      </c>
      <c r="B202" s="3"/>
      <c r="C202" s="64" t="s">
        <v>358</v>
      </c>
      <c r="D202" s="76">
        <f t="shared" si="6"/>
        <v>9</v>
      </c>
      <c r="E202" s="18"/>
      <c r="F202" s="34">
        <f t="shared" si="7"/>
        <v>0</v>
      </c>
      <c r="G202" s="14"/>
      <c r="H202" s="76">
        <v>3</v>
      </c>
      <c r="J202"/>
      <c r="K202"/>
    </row>
    <row r="203" spans="1:11" s="20" customFormat="1" ht="21.75" customHeight="1" x14ac:dyDescent="0.25">
      <c r="A203" s="3" t="s">
        <v>418</v>
      </c>
      <c r="B203" s="3"/>
      <c r="C203" s="58" t="s">
        <v>231</v>
      </c>
      <c r="D203" s="76">
        <f t="shared" si="6"/>
        <v>24</v>
      </c>
      <c r="E203" s="18"/>
      <c r="F203" s="34">
        <f t="shared" si="7"/>
        <v>0</v>
      </c>
      <c r="G203" s="14"/>
      <c r="H203" s="76">
        <v>8</v>
      </c>
      <c r="J203"/>
      <c r="K203"/>
    </row>
    <row r="204" spans="1:11" s="20" customFormat="1" ht="21.75" customHeight="1" x14ac:dyDescent="0.25">
      <c r="A204" s="3" t="s">
        <v>419</v>
      </c>
      <c r="B204" s="3"/>
      <c r="C204" s="58" t="s">
        <v>313</v>
      </c>
      <c r="D204" s="76">
        <f t="shared" si="6"/>
        <v>6</v>
      </c>
      <c r="E204" s="18"/>
      <c r="F204" s="34">
        <f t="shared" si="7"/>
        <v>0</v>
      </c>
      <c r="G204" s="14"/>
      <c r="H204" s="76">
        <v>2</v>
      </c>
      <c r="J204"/>
      <c r="K204"/>
    </row>
    <row r="205" spans="1:11" s="20" customFormat="1" ht="21.75" customHeight="1" x14ac:dyDescent="0.25">
      <c r="A205" s="3" t="s">
        <v>420</v>
      </c>
      <c r="B205" s="43"/>
      <c r="C205" s="71" t="s">
        <v>411</v>
      </c>
      <c r="D205" s="76">
        <f t="shared" si="6"/>
        <v>30</v>
      </c>
      <c r="E205" s="41"/>
      <c r="F205" s="34">
        <f t="shared" si="7"/>
        <v>0</v>
      </c>
      <c r="G205" s="14"/>
      <c r="H205" s="78">
        <v>10</v>
      </c>
      <c r="J205"/>
      <c r="K205"/>
    </row>
    <row r="206" spans="1:11" s="20" customFormat="1" ht="21.75" customHeight="1" x14ac:dyDescent="0.25">
      <c r="A206" s="3" t="s">
        <v>421</v>
      </c>
      <c r="B206" s="43"/>
      <c r="C206" s="71" t="s">
        <v>406</v>
      </c>
      <c r="D206" s="76">
        <f t="shared" si="6"/>
        <v>12</v>
      </c>
      <c r="E206" s="41"/>
      <c r="F206" s="34">
        <f t="shared" si="7"/>
        <v>0</v>
      </c>
      <c r="G206" s="14"/>
      <c r="H206" s="78">
        <v>4</v>
      </c>
      <c r="J206"/>
      <c r="K206"/>
    </row>
    <row r="207" spans="1:11" s="20" customFormat="1" ht="21.75" customHeight="1" x14ac:dyDescent="0.25">
      <c r="A207" s="3" t="s">
        <v>422</v>
      </c>
      <c r="B207" s="43"/>
      <c r="C207" s="71" t="s">
        <v>408</v>
      </c>
      <c r="D207" s="76">
        <f t="shared" si="6"/>
        <v>30</v>
      </c>
      <c r="E207" s="41"/>
      <c r="F207" s="34">
        <f t="shared" si="7"/>
        <v>0</v>
      </c>
      <c r="G207" s="14"/>
      <c r="H207" s="78">
        <v>10</v>
      </c>
      <c r="J207"/>
      <c r="K207"/>
    </row>
    <row r="208" spans="1:11" s="20" customFormat="1" ht="21.75" customHeight="1" x14ac:dyDescent="0.25">
      <c r="A208" s="3" t="s">
        <v>423</v>
      </c>
      <c r="B208" s="43"/>
      <c r="C208" s="71" t="s">
        <v>412</v>
      </c>
      <c r="D208" s="76">
        <f t="shared" si="6"/>
        <v>30</v>
      </c>
      <c r="E208" s="41"/>
      <c r="F208" s="34">
        <f t="shared" si="7"/>
        <v>0</v>
      </c>
      <c r="G208" s="14"/>
      <c r="H208" s="78">
        <v>10</v>
      </c>
      <c r="J208"/>
      <c r="K208"/>
    </row>
    <row r="209" spans="1:11" s="20" customFormat="1" ht="21.75" customHeight="1" x14ac:dyDescent="0.25">
      <c r="A209" s="3" t="s">
        <v>424</v>
      </c>
      <c r="B209" s="43"/>
      <c r="C209" s="71" t="s">
        <v>409</v>
      </c>
      <c r="D209" s="76">
        <f t="shared" si="6"/>
        <v>30</v>
      </c>
      <c r="E209" s="41"/>
      <c r="F209" s="34">
        <f t="shared" si="7"/>
        <v>0</v>
      </c>
      <c r="G209" s="14"/>
      <c r="H209" s="78">
        <v>10</v>
      </c>
      <c r="J209"/>
      <c r="K209"/>
    </row>
    <row r="210" spans="1:11" s="20" customFormat="1" ht="21.75" customHeight="1" x14ac:dyDescent="0.25">
      <c r="A210" s="3" t="s">
        <v>425</v>
      </c>
      <c r="B210" s="40"/>
      <c r="C210" s="64" t="s">
        <v>405</v>
      </c>
      <c r="D210" s="76">
        <f t="shared" si="6"/>
        <v>30</v>
      </c>
      <c r="E210" s="41"/>
      <c r="F210" s="34">
        <f t="shared" si="7"/>
        <v>0</v>
      </c>
      <c r="G210" s="14"/>
      <c r="H210" s="78">
        <v>10</v>
      </c>
      <c r="J210"/>
      <c r="K210"/>
    </row>
    <row r="211" spans="1:11" s="20" customFormat="1" ht="21.75" customHeight="1" x14ac:dyDescent="0.25">
      <c r="A211" s="3" t="s">
        <v>426</v>
      </c>
      <c r="B211" s="3"/>
      <c r="C211" s="58" t="s">
        <v>306</v>
      </c>
      <c r="D211" s="76">
        <f t="shared" si="6"/>
        <v>30</v>
      </c>
      <c r="E211" s="18"/>
      <c r="F211" s="34">
        <f t="shared" si="7"/>
        <v>0</v>
      </c>
      <c r="G211" s="14"/>
      <c r="H211" s="76">
        <v>10</v>
      </c>
      <c r="J211"/>
      <c r="K211"/>
    </row>
    <row r="212" spans="1:11" s="20" customFormat="1" ht="21.75" customHeight="1" x14ac:dyDescent="0.25">
      <c r="A212" s="3" t="s">
        <v>427</v>
      </c>
      <c r="B212" s="3"/>
      <c r="C212" s="58" t="s">
        <v>310</v>
      </c>
      <c r="D212" s="76">
        <f t="shared" si="6"/>
        <v>30</v>
      </c>
      <c r="E212" s="37"/>
      <c r="F212" s="34">
        <f t="shared" si="7"/>
        <v>0</v>
      </c>
      <c r="G212" s="24"/>
      <c r="H212" s="76">
        <v>10</v>
      </c>
      <c r="J212"/>
      <c r="K212"/>
    </row>
    <row r="213" spans="1:11" s="20" customFormat="1" ht="21.75" customHeight="1" x14ac:dyDescent="0.25">
      <c r="A213" s="3" t="s">
        <v>428</v>
      </c>
      <c r="B213" s="3"/>
      <c r="C213" s="58" t="s">
        <v>311</v>
      </c>
      <c r="D213" s="76">
        <f t="shared" si="6"/>
        <v>30</v>
      </c>
      <c r="E213" s="37"/>
      <c r="F213" s="34">
        <f t="shared" si="7"/>
        <v>0</v>
      </c>
      <c r="G213" s="24"/>
      <c r="H213" s="76">
        <v>10</v>
      </c>
      <c r="J213"/>
      <c r="K213"/>
    </row>
    <row r="214" spans="1:11" s="20" customFormat="1" ht="21.75" customHeight="1" x14ac:dyDescent="0.25">
      <c r="A214" s="3" t="s">
        <v>429</v>
      </c>
      <c r="B214" s="3"/>
      <c r="C214" s="58" t="s">
        <v>312</v>
      </c>
      <c r="D214" s="76">
        <f t="shared" si="6"/>
        <v>30</v>
      </c>
      <c r="E214" s="13"/>
      <c r="F214" s="34">
        <f t="shared" si="7"/>
        <v>0</v>
      </c>
      <c r="G214" s="24"/>
      <c r="H214" s="76">
        <v>10</v>
      </c>
      <c r="J214"/>
      <c r="K214"/>
    </row>
    <row r="215" spans="1:11" s="20" customFormat="1" ht="21.75" customHeight="1" x14ac:dyDescent="0.25">
      <c r="A215" s="3" t="s">
        <v>430</v>
      </c>
      <c r="B215" s="52"/>
      <c r="C215" s="69" t="s">
        <v>569</v>
      </c>
      <c r="D215" s="76">
        <f t="shared" si="6"/>
        <v>6</v>
      </c>
      <c r="E215" s="51"/>
      <c r="F215" s="34">
        <f t="shared" si="7"/>
        <v>0</v>
      </c>
      <c r="G215" s="24"/>
      <c r="H215" s="77">
        <v>2</v>
      </c>
      <c r="J215"/>
      <c r="K215"/>
    </row>
    <row r="216" spans="1:11" ht="21.75" customHeight="1" x14ac:dyDescent="0.25">
      <c r="A216" s="3" t="s">
        <v>431</v>
      </c>
      <c r="B216" s="3"/>
      <c r="C216" s="58" t="s">
        <v>359</v>
      </c>
      <c r="D216" s="76">
        <f t="shared" si="6"/>
        <v>6</v>
      </c>
      <c r="E216" s="37"/>
      <c r="F216" s="34">
        <f t="shared" si="7"/>
        <v>0</v>
      </c>
      <c r="G216" s="24"/>
      <c r="H216" s="76">
        <v>2</v>
      </c>
    </row>
    <row r="217" spans="1:11" ht="21.75" customHeight="1" x14ac:dyDescent="0.25">
      <c r="A217" s="3" t="s">
        <v>432</v>
      </c>
      <c r="B217" s="3"/>
      <c r="C217" s="58" t="s">
        <v>360</v>
      </c>
      <c r="D217" s="76">
        <f t="shared" si="6"/>
        <v>6</v>
      </c>
      <c r="E217" s="37"/>
      <c r="F217" s="34">
        <f t="shared" si="7"/>
        <v>0</v>
      </c>
      <c r="G217" s="24"/>
      <c r="H217" s="76">
        <v>2</v>
      </c>
    </row>
    <row r="218" spans="1:11" ht="21.75" customHeight="1" x14ac:dyDescent="0.25">
      <c r="A218" s="3" t="s">
        <v>433</v>
      </c>
      <c r="B218" s="3"/>
      <c r="C218" s="58" t="s">
        <v>232</v>
      </c>
      <c r="D218" s="76">
        <f t="shared" si="6"/>
        <v>6</v>
      </c>
      <c r="E218" s="18"/>
      <c r="F218" s="34">
        <f t="shared" si="7"/>
        <v>0</v>
      </c>
      <c r="G218" s="14"/>
      <c r="H218" s="76">
        <v>2</v>
      </c>
    </row>
    <row r="219" spans="1:11" ht="21.75" customHeight="1" x14ac:dyDescent="0.25">
      <c r="A219" s="3" t="s">
        <v>434</v>
      </c>
      <c r="B219" s="3"/>
      <c r="C219" s="64" t="s">
        <v>52</v>
      </c>
      <c r="D219" s="76">
        <f t="shared" si="6"/>
        <v>9</v>
      </c>
      <c r="E219" s="18"/>
      <c r="F219" s="34">
        <f t="shared" si="7"/>
        <v>0</v>
      </c>
      <c r="G219" s="14"/>
      <c r="H219" s="76">
        <v>3</v>
      </c>
    </row>
    <row r="220" spans="1:11" ht="21.75" customHeight="1" x14ac:dyDescent="0.25">
      <c r="A220" s="3" t="s">
        <v>435</v>
      </c>
      <c r="B220" s="3"/>
      <c r="C220" s="64" t="s">
        <v>74</v>
      </c>
      <c r="D220" s="76">
        <f t="shared" si="6"/>
        <v>27</v>
      </c>
      <c r="E220" s="18"/>
      <c r="F220" s="34">
        <f t="shared" si="7"/>
        <v>0</v>
      </c>
      <c r="G220" s="14"/>
      <c r="H220" s="76">
        <v>9</v>
      </c>
      <c r="I220" s="21"/>
    </row>
    <row r="221" spans="1:11" ht="21.75" customHeight="1" x14ac:dyDescent="0.25">
      <c r="A221" s="3" t="s">
        <v>436</v>
      </c>
      <c r="B221" s="3"/>
      <c r="C221" s="64" t="s">
        <v>69</v>
      </c>
      <c r="D221" s="76">
        <f t="shared" si="6"/>
        <v>9</v>
      </c>
      <c r="E221" s="18"/>
      <c r="F221" s="34">
        <f t="shared" si="7"/>
        <v>0</v>
      </c>
      <c r="G221" s="14"/>
      <c r="H221" s="76">
        <v>3</v>
      </c>
      <c r="I221" s="21"/>
    </row>
    <row r="222" spans="1:11" ht="21.75" customHeight="1" x14ac:dyDescent="0.25">
      <c r="A222" s="3" t="s">
        <v>437</v>
      </c>
      <c r="B222" s="38"/>
      <c r="C222" s="72" t="s">
        <v>364</v>
      </c>
      <c r="D222" s="76">
        <f t="shared" si="6"/>
        <v>9</v>
      </c>
      <c r="E222" s="18"/>
      <c r="F222" s="34">
        <f t="shared" si="7"/>
        <v>0</v>
      </c>
      <c r="G222" s="14"/>
      <c r="H222" s="76">
        <v>3</v>
      </c>
      <c r="I222" s="21"/>
    </row>
    <row r="223" spans="1:11" ht="21.75" customHeight="1" x14ac:dyDescent="0.25">
      <c r="A223" s="3" t="s">
        <v>438</v>
      </c>
      <c r="B223" s="40"/>
      <c r="C223" s="64" t="s">
        <v>397</v>
      </c>
      <c r="D223" s="76">
        <f t="shared" si="6"/>
        <v>9</v>
      </c>
      <c r="E223" s="41"/>
      <c r="F223" s="34">
        <f t="shared" si="7"/>
        <v>0</v>
      </c>
      <c r="G223" s="14"/>
      <c r="H223" s="78">
        <v>3</v>
      </c>
    </row>
    <row r="224" spans="1:11" ht="21.75" customHeight="1" x14ac:dyDescent="0.25">
      <c r="A224" s="3" t="s">
        <v>439</v>
      </c>
      <c r="B224" s="3"/>
      <c r="C224" s="64" t="s">
        <v>79</v>
      </c>
      <c r="D224" s="76">
        <f t="shared" si="6"/>
        <v>9</v>
      </c>
      <c r="E224" s="18"/>
      <c r="F224" s="34">
        <f t="shared" si="7"/>
        <v>0</v>
      </c>
      <c r="G224" s="14"/>
      <c r="H224" s="76">
        <v>3</v>
      </c>
    </row>
    <row r="225" spans="1:8" ht="21.75" customHeight="1" x14ac:dyDescent="0.25">
      <c r="A225" s="3" t="s">
        <v>440</v>
      </c>
      <c r="B225" s="3"/>
      <c r="C225" s="64" t="s">
        <v>67</v>
      </c>
      <c r="D225" s="76">
        <f t="shared" si="6"/>
        <v>1110</v>
      </c>
      <c r="E225" s="18"/>
      <c r="F225" s="34">
        <f t="shared" si="7"/>
        <v>0</v>
      </c>
      <c r="G225" s="14"/>
      <c r="H225" s="76">
        <v>370</v>
      </c>
    </row>
    <row r="226" spans="1:8" ht="21.75" customHeight="1" x14ac:dyDescent="0.25">
      <c r="A226" s="3" t="s">
        <v>441</v>
      </c>
      <c r="B226" s="40"/>
      <c r="C226" s="70" t="s">
        <v>403</v>
      </c>
      <c r="D226" s="76">
        <f t="shared" si="6"/>
        <v>15</v>
      </c>
      <c r="E226" s="41"/>
      <c r="F226" s="34">
        <f t="shared" si="7"/>
        <v>0</v>
      </c>
      <c r="G226" s="14"/>
      <c r="H226" s="78">
        <v>5</v>
      </c>
    </row>
    <row r="227" spans="1:8" ht="21.75" customHeight="1" x14ac:dyDescent="0.25">
      <c r="A227" s="3" t="s">
        <v>442</v>
      </c>
      <c r="B227" s="40"/>
      <c r="C227" s="70" t="s">
        <v>402</v>
      </c>
      <c r="D227" s="76">
        <f t="shared" si="6"/>
        <v>9</v>
      </c>
      <c r="E227" s="41"/>
      <c r="F227" s="34">
        <f t="shared" si="7"/>
        <v>0</v>
      </c>
      <c r="G227" s="14"/>
      <c r="H227" s="78">
        <v>3</v>
      </c>
    </row>
    <row r="228" spans="1:8" ht="21.75" customHeight="1" x14ac:dyDescent="0.25">
      <c r="A228" s="3" t="s">
        <v>443</v>
      </c>
      <c r="B228" s="40"/>
      <c r="C228" s="64" t="s">
        <v>413</v>
      </c>
      <c r="D228" s="76">
        <f t="shared" si="6"/>
        <v>9</v>
      </c>
      <c r="E228" s="41"/>
      <c r="F228" s="34">
        <f t="shared" si="7"/>
        <v>0</v>
      </c>
      <c r="G228" s="14"/>
      <c r="H228" s="78">
        <v>3</v>
      </c>
    </row>
    <row r="229" spans="1:8" ht="21.75" customHeight="1" x14ac:dyDescent="0.25">
      <c r="A229" s="3" t="s">
        <v>444</v>
      </c>
      <c r="B229" s="40"/>
      <c r="C229" s="70" t="s">
        <v>404</v>
      </c>
      <c r="D229" s="76">
        <f t="shared" si="6"/>
        <v>6</v>
      </c>
      <c r="E229" s="41"/>
      <c r="F229" s="34">
        <f t="shared" si="7"/>
        <v>0</v>
      </c>
      <c r="G229" s="14"/>
      <c r="H229" s="78">
        <v>2</v>
      </c>
    </row>
    <row r="230" spans="1:8" ht="21.75" customHeight="1" x14ac:dyDescent="0.25">
      <c r="A230" s="3" t="s">
        <v>445</v>
      </c>
      <c r="B230" s="40"/>
      <c r="C230" s="70" t="s">
        <v>410</v>
      </c>
      <c r="D230" s="76">
        <f t="shared" si="6"/>
        <v>6</v>
      </c>
      <c r="E230" s="41"/>
      <c r="F230" s="34">
        <f t="shared" si="7"/>
        <v>0</v>
      </c>
      <c r="G230" s="14"/>
      <c r="H230" s="78">
        <v>2</v>
      </c>
    </row>
    <row r="231" spans="1:8" ht="21.75" customHeight="1" x14ac:dyDescent="0.25">
      <c r="A231" s="3" t="s">
        <v>446</v>
      </c>
      <c r="B231" s="40"/>
      <c r="C231" s="70" t="s">
        <v>407</v>
      </c>
      <c r="D231" s="76">
        <f t="shared" si="6"/>
        <v>6</v>
      </c>
      <c r="E231" s="41"/>
      <c r="F231" s="34">
        <f t="shared" si="7"/>
        <v>0</v>
      </c>
      <c r="G231" s="14"/>
      <c r="H231" s="78">
        <v>2</v>
      </c>
    </row>
    <row r="232" spans="1:8" ht="21.75" customHeight="1" x14ac:dyDescent="0.25">
      <c r="A232" s="3" t="s">
        <v>447</v>
      </c>
      <c r="B232" s="3"/>
      <c r="C232" s="64" t="s">
        <v>72</v>
      </c>
      <c r="D232" s="76">
        <f t="shared" si="6"/>
        <v>15</v>
      </c>
      <c r="E232" s="18"/>
      <c r="F232" s="34">
        <f t="shared" si="7"/>
        <v>0</v>
      </c>
      <c r="G232" s="14"/>
      <c r="H232" s="76">
        <v>5</v>
      </c>
    </row>
    <row r="233" spans="1:8" ht="21.75" customHeight="1" x14ac:dyDescent="0.25">
      <c r="A233" s="3" t="s">
        <v>448</v>
      </c>
      <c r="B233" s="3"/>
      <c r="C233" s="71" t="s">
        <v>293</v>
      </c>
      <c r="D233" s="76">
        <f t="shared" si="6"/>
        <v>6</v>
      </c>
      <c r="E233" s="18"/>
      <c r="F233" s="34">
        <f t="shared" si="7"/>
        <v>0</v>
      </c>
      <c r="G233" s="14"/>
      <c r="H233" s="76">
        <v>2</v>
      </c>
    </row>
    <row r="234" spans="1:8" ht="21.75" customHeight="1" x14ac:dyDescent="0.25">
      <c r="A234" s="3" t="s">
        <v>449</v>
      </c>
      <c r="B234" s="3"/>
      <c r="C234" s="64" t="s">
        <v>68</v>
      </c>
      <c r="D234" s="76">
        <f t="shared" si="6"/>
        <v>15</v>
      </c>
      <c r="E234" s="18"/>
      <c r="F234" s="34">
        <f t="shared" si="7"/>
        <v>0</v>
      </c>
      <c r="G234" s="14"/>
      <c r="H234" s="76">
        <v>5</v>
      </c>
    </row>
    <row r="235" spans="1:8" ht="21.75" customHeight="1" x14ac:dyDescent="0.25">
      <c r="A235" s="3" t="s">
        <v>450</v>
      </c>
      <c r="B235" s="40"/>
      <c r="C235" s="70" t="s">
        <v>398</v>
      </c>
      <c r="D235" s="76">
        <f t="shared" si="6"/>
        <v>6</v>
      </c>
      <c r="E235" s="41"/>
      <c r="F235" s="34">
        <f t="shared" si="7"/>
        <v>0</v>
      </c>
      <c r="G235" s="14"/>
      <c r="H235" s="78">
        <v>2</v>
      </c>
    </row>
    <row r="236" spans="1:8" ht="21.75" customHeight="1" x14ac:dyDescent="0.25">
      <c r="A236" s="3" t="s">
        <v>451</v>
      </c>
      <c r="B236" s="40"/>
      <c r="C236" s="64" t="s">
        <v>401</v>
      </c>
      <c r="D236" s="76">
        <f t="shared" si="6"/>
        <v>6</v>
      </c>
      <c r="E236" s="41"/>
      <c r="F236" s="34">
        <f t="shared" si="7"/>
        <v>0</v>
      </c>
      <c r="G236" s="14"/>
      <c r="H236" s="78">
        <v>2</v>
      </c>
    </row>
    <row r="237" spans="1:8" ht="21.75" customHeight="1" x14ac:dyDescent="0.25">
      <c r="A237" s="3" t="s">
        <v>452</v>
      </c>
      <c r="B237" s="3"/>
      <c r="C237" s="64" t="s">
        <v>362</v>
      </c>
      <c r="D237" s="76">
        <f t="shared" si="6"/>
        <v>6</v>
      </c>
      <c r="E237" s="18"/>
      <c r="F237" s="34">
        <f t="shared" si="7"/>
        <v>0</v>
      </c>
      <c r="G237" s="14"/>
      <c r="H237" s="76">
        <v>2</v>
      </c>
    </row>
    <row r="238" spans="1:8" ht="21.75" customHeight="1" x14ac:dyDescent="0.25">
      <c r="A238" s="3" t="s">
        <v>453</v>
      </c>
      <c r="B238" s="3"/>
      <c r="C238" s="64" t="s">
        <v>73</v>
      </c>
      <c r="D238" s="76">
        <f t="shared" si="6"/>
        <v>15</v>
      </c>
      <c r="E238" s="18"/>
      <c r="F238" s="34">
        <f t="shared" si="7"/>
        <v>0</v>
      </c>
      <c r="G238" s="14"/>
      <c r="H238" s="76">
        <v>5</v>
      </c>
    </row>
    <row r="239" spans="1:8" ht="21.75" customHeight="1" x14ac:dyDescent="0.25">
      <c r="A239" s="3" t="s">
        <v>454</v>
      </c>
      <c r="B239" s="3"/>
      <c r="C239" s="64" t="s">
        <v>363</v>
      </c>
      <c r="D239" s="76">
        <f t="shared" si="6"/>
        <v>6</v>
      </c>
      <c r="E239" s="18"/>
      <c r="F239" s="34">
        <f t="shared" si="7"/>
        <v>0</v>
      </c>
      <c r="G239" s="14"/>
      <c r="H239" s="76">
        <v>2</v>
      </c>
    </row>
    <row r="240" spans="1:8" ht="21.75" customHeight="1" x14ac:dyDescent="0.25">
      <c r="A240" s="3" t="s">
        <v>455</v>
      </c>
      <c r="B240" s="3"/>
      <c r="C240" s="64" t="s">
        <v>53</v>
      </c>
      <c r="D240" s="76">
        <f t="shared" si="6"/>
        <v>4299</v>
      </c>
      <c r="E240" s="18"/>
      <c r="F240" s="34">
        <f t="shared" si="7"/>
        <v>0</v>
      </c>
      <c r="G240" s="14"/>
      <c r="H240" s="76">
        <v>1433</v>
      </c>
    </row>
    <row r="241" spans="1:9" ht="21.75" customHeight="1" x14ac:dyDescent="0.25">
      <c r="A241" s="3" t="s">
        <v>456</v>
      </c>
      <c r="B241" s="3"/>
      <c r="C241" s="64" t="s">
        <v>608</v>
      </c>
      <c r="D241" s="76">
        <f t="shared" si="6"/>
        <v>8052</v>
      </c>
      <c r="E241" s="18"/>
      <c r="F241" s="34">
        <f t="shared" si="7"/>
        <v>0</v>
      </c>
      <c r="G241" s="14"/>
      <c r="H241" s="76">
        <f>409+317+286+313+366+416+118+215+(2440*10%)</f>
        <v>2684</v>
      </c>
    </row>
    <row r="242" spans="1:9" ht="21.75" customHeight="1" x14ac:dyDescent="0.25">
      <c r="A242" s="3" t="s">
        <v>457</v>
      </c>
      <c r="B242" s="3"/>
      <c r="C242" s="64" t="s">
        <v>54</v>
      </c>
      <c r="D242" s="76">
        <f t="shared" si="6"/>
        <v>48</v>
      </c>
      <c r="E242" s="18"/>
      <c r="F242" s="34">
        <f t="shared" si="7"/>
        <v>0</v>
      </c>
      <c r="G242" s="14"/>
      <c r="H242" s="76">
        <v>16</v>
      </c>
      <c r="I242" s="21"/>
    </row>
    <row r="243" spans="1:9" ht="21.75" customHeight="1" x14ac:dyDescent="0.25">
      <c r="A243" s="3" t="s">
        <v>458</v>
      </c>
      <c r="B243" s="3"/>
      <c r="C243" s="64" t="s">
        <v>297</v>
      </c>
      <c r="D243" s="76">
        <f t="shared" si="6"/>
        <v>120</v>
      </c>
      <c r="E243" s="18"/>
      <c r="F243" s="34">
        <f t="shared" si="7"/>
        <v>0</v>
      </c>
      <c r="G243" s="14"/>
      <c r="H243" s="76">
        <v>40</v>
      </c>
    </row>
    <row r="244" spans="1:9" ht="21.75" customHeight="1" x14ac:dyDescent="0.25">
      <c r="A244" s="3" t="s">
        <v>459</v>
      </c>
      <c r="B244" s="7"/>
      <c r="C244" s="74" t="s">
        <v>602</v>
      </c>
      <c r="D244" s="76">
        <f t="shared" si="6"/>
        <v>6</v>
      </c>
      <c r="E244" s="18"/>
      <c r="F244" s="34">
        <f t="shared" si="7"/>
        <v>0</v>
      </c>
      <c r="G244" s="14"/>
      <c r="H244" s="76">
        <v>2</v>
      </c>
    </row>
    <row r="245" spans="1:9" ht="21.75" customHeight="1" x14ac:dyDescent="0.25">
      <c r="A245" s="3" t="s">
        <v>460</v>
      </c>
      <c r="B245" s="5"/>
      <c r="C245" s="74" t="s">
        <v>601</v>
      </c>
      <c r="D245" s="76">
        <f t="shared" si="6"/>
        <v>12</v>
      </c>
      <c r="E245" s="18"/>
      <c r="F245" s="34">
        <f t="shared" si="7"/>
        <v>0</v>
      </c>
      <c r="G245" s="14"/>
      <c r="H245" s="76">
        <v>4</v>
      </c>
      <c r="I245" s="21"/>
    </row>
    <row r="246" spans="1:9" ht="21.75" customHeight="1" x14ac:dyDescent="0.25">
      <c r="A246" s="3" t="s">
        <v>461</v>
      </c>
      <c r="B246" s="39"/>
      <c r="C246" s="74" t="s">
        <v>55</v>
      </c>
      <c r="D246" s="76">
        <f t="shared" si="6"/>
        <v>120</v>
      </c>
      <c r="E246" s="18"/>
      <c r="F246" s="34">
        <f t="shared" si="7"/>
        <v>0</v>
      </c>
      <c r="G246" s="24"/>
      <c r="H246" s="76">
        <v>40</v>
      </c>
      <c r="I246" s="21"/>
    </row>
    <row r="247" spans="1:9" ht="21.75" customHeight="1" x14ac:dyDescent="0.25">
      <c r="A247" s="3" t="s">
        <v>462</v>
      </c>
      <c r="B247" s="3"/>
      <c r="C247" s="64" t="s">
        <v>545</v>
      </c>
      <c r="D247" s="76">
        <f t="shared" si="6"/>
        <v>30</v>
      </c>
      <c r="E247" s="18"/>
      <c r="F247" s="34">
        <f t="shared" si="7"/>
        <v>0</v>
      </c>
      <c r="G247" s="14"/>
      <c r="H247" s="76">
        <v>10</v>
      </c>
      <c r="I247" s="21"/>
    </row>
    <row r="248" spans="1:9" ht="21.75" customHeight="1" x14ac:dyDescent="0.25">
      <c r="A248" s="3" t="s">
        <v>463</v>
      </c>
      <c r="B248" s="3"/>
      <c r="C248" s="64" t="s">
        <v>553</v>
      </c>
      <c r="D248" s="76">
        <f t="shared" si="6"/>
        <v>2145</v>
      </c>
      <c r="E248" s="18"/>
      <c r="F248" s="34">
        <f t="shared" si="7"/>
        <v>0</v>
      </c>
      <c r="G248" s="14"/>
      <c r="H248" s="76">
        <v>715</v>
      </c>
    </row>
    <row r="249" spans="1:9" ht="21.75" customHeight="1" x14ac:dyDescent="0.25">
      <c r="A249" s="3" t="s">
        <v>464</v>
      </c>
      <c r="B249" s="3"/>
      <c r="C249" s="64" t="s">
        <v>308</v>
      </c>
      <c r="D249" s="76">
        <f t="shared" si="6"/>
        <v>12</v>
      </c>
      <c r="E249" s="18"/>
      <c r="F249" s="34">
        <f t="shared" si="7"/>
        <v>0</v>
      </c>
      <c r="G249" s="27"/>
      <c r="H249" s="76">
        <v>4</v>
      </c>
      <c r="I249" s="21"/>
    </row>
    <row r="250" spans="1:9" ht="21.75" customHeight="1" x14ac:dyDescent="0.25">
      <c r="A250" s="3" t="s">
        <v>465</v>
      </c>
      <c r="B250" s="3"/>
      <c r="C250" s="64" t="s">
        <v>233</v>
      </c>
      <c r="D250" s="76">
        <f t="shared" si="6"/>
        <v>6</v>
      </c>
      <c r="E250" s="18"/>
      <c r="F250" s="34">
        <f t="shared" si="7"/>
        <v>0</v>
      </c>
      <c r="G250" s="14"/>
      <c r="H250" s="76">
        <v>2</v>
      </c>
      <c r="I250" s="21"/>
    </row>
    <row r="251" spans="1:9" ht="21.75" customHeight="1" x14ac:dyDescent="0.25">
      <c r="A251" s="3" t="s">
        <v>466</v>
      </c>
      <c r="B251" s="3"/>
      <c r="C251" s="64" t="s">
        <v>56</v>
      </c>
      <c r="D251" s="76">
        <f t="shared" si="6"/>
        <v>66</v>
      </c>
      <c r="E251" s="18"/>
      <c r="F251" s="34">
        <f t="shared" si="7"/>
        <v>0</v>
      </c>
      <c r="G251" s="14"/>
      <c r="H251" s="76">
        <v>22</v>
      </c>
    </row>
    <row r="252" spans="1:9" ht="21.75" customHeight="1" x14ac:dyDescent="0.25">
      <c r="A252" s="3" t="s">
        <v>467</v>
      </c>
      <c r="B252" s="3"/>
      <c r="C252" s="64" t="s">
        <v>546</v>
      </c>
      <c r="D252" s="76">
        <f t="shared" si="6"/>
        <v>654</v>
      </c>
      <c r="E252" s="18"/>
      <c r="F252" s="34">
        <f t="shared" si="7"/>
        <v>0</v>
      </c>
      <c r="G252" s="14"/>
      <c r="H252" s="76">
        <f>53+35+21+23+39+13+34</f>
        <v>218</v>
      </c>
    </row>
    <row r="253" spans="1:9" ht="21.75" customHeight="1" x14ac:dyDescent="0.25">
      <c r="A253" s="3" t="s">
        <v>468</v>
      </c>
      <c r="B253" s="3"/>
      <c r="C253" s="64" t="s">
        <v>549</v>
      </c>
      <c r="D253" s="76">
        <f t="shared" si="6"/>
        <v>9</v>
      </c>
      <c r="E253" s="37"/>
      <c r="F253" s="34">
        <f t="shared" si="7"/>
        <v>0</v>
      </c>
      <c r="G253" s="24"/>
      <c r="H253" s="84">
        <v>3</v>
      </c>
      <c r="I253" s="21"/>
    </row>
    <row r="254" spans="1:9" ht="21.75" customHeight="1" x14ac:dyDescent="0.25">
      <c r="A254" s="3" t="s">
        <v>469</v>
      </c>
      <c r="B254" s="3"/>
      <c r="C254" s="64" t="s">
        <v>301</v>
      </c>
      <c r="D254" s="76">
        <f t="shared" si="6"/>
        <v>9</v>
      </c>
      <c r="E254" s="13"/>
      <c r="F254" s="34">
        <f t="shared" si="7"/>
        <v>0</v>
      </c>
      <c r="G254" s="23"/>
      <c r="H254" s="76">
        <v>3</v>
      </c>
      <c r="I254" s="21"/>
    </row>
    <row r="255" spans="1:9" ht="21.75" customHeight="1" x14ac:dyDescent="0.25">
      <c r="A255" s="3" t="s">
        <v>470</v>
      </c>
      <c r="B255" s="40"/>
      <c r="C255" s="64" t="s">
        <v>385</v>
      </c>
      <c r="D255" s="76">
        <f t="shared" si="6"/>
        <v>6</v>
      </c>
      <c r="E255" s="41"/>
      <c r="F255" s="34">
        <f t="shared" si="7"/>
        <v>0</v>
      </c>
      <c r="G255" s="24"/>
      <c r="H255" s="78">
        <v>2</v>
      </c>
    </row>
    <row r="256" spans="1:9" ht="21.75" customHeight="1" x14ac:dyDescent="0.25">
      <c r="A256" s="3" t="s">
        <v>471</v>
      </c>
      <c r="B256" s="1"/>
      <c r="C256" s="64" t="s">
        <v>548</v>
      </c>
      <c r="D256" s="76">
        <f t="shared" si="6"/>
        <v>90</v>
      </c>
      <c r="E256" s="18"/>
      <c r="F256" s="34">
        <f t="shared" si="7"/>
        <v>0</v>
      </c>
      <c r="G256" s="14"/>
      <c r="H256" s="79">
        <v>30</v>
      </c>
    </row>
    <row r="257" spans="1:9" ht="21.75" customHeight="1" x14ac:dyDescent="0.25">
      <c r="A257" s="3" t="s">
        <v>472</v>
      </c>
      <c r="B257" s="1"/>
      <c r="C257" s="64" t="s">
        <v>547</v>
      </c>
      <c r="D257" s="76">
        <f t="shared" si="6"/>
        <v>90</v>
      </c>
      <c r="E257" s="18"/>
      <c r="F257" s="34">
        <f t="shared" si="7"/>
        <v>0</v>
      </c>
      <c r="G257" s="14"/>
      <c r="H257" s="76">
        <v>30</v>
      </c>
    </row>
    <row r="258" spans="1:9" ht="21.75" customHeight="1" x14ac:dyDescent="0.25">
      <c r="A258" s="3" t="s">
        <v>473</v>
      </c>
      <c r="B258" s="40"/>
      <c r="C258" s="64" t="s">
        <v>414</v>
      </c>
      <c r="D258" s="76">
        <f t="shared" si="6"/>
        <v>6</v>
      </c>
      <c r="E258" s="41"/>
      <c r="F258" s="34">
        <f t="shared" si="7"/>
        <v>0</v>
      </c>
      <c r="G258" s="14"/>
      <c r="H258" s="78">
        <v>2</v>
      </c>
    </row>
    <row r="259" spans="1:9" ht="21.75" customHeight="1" x14ac:dyDescent="0.25">
      <c r="A259" s="3" t="s">
        <v>474</v>
      </c>
      <c r="B259" s="40"/>
      <c r="C259" s="64" t="s">
        <v>415</v>
      </c>
      <c r="D259" s="76">
        <f t="shared" si="6"/>
        <v>6</v>
      </c>
      <c r="E259" s="41"/>
      <c r="F259" s="34">
        <f t="shared" si="7"/>
        <v>0</v>
      </c>
      <c r="G259" s="14"/>
      <c r="H259" s="78">
        <v>2</v>
      </c>
    </row>
    <row r="260" spans="1:9" ht="21.75" customHeight="1" x14ac:dyDescent="0.25">
      <c r="A260" s="3" t="s">
        <v>475</v>
      </c>
      <c r="B260" s="3"/>
      <c r="C260" s="64" t="s">
        <v>594</v>
      </c>
      <c r="D260" s="76">
        <f t="shared" si="6"/>
        <v>6</v>
      </c>
      <c r="E260" s="18"/>
      <c r="F260" s="34">
        <f t="shared" si="7"/>
        <v>0</v>
      </c>
      <c r="G260" s="14"/>
      <c r="H260" s="76">
        <v>2</v>
      </c>
    </row>
    <row r="261" spans="1:9" ht="21.75" customHeight="1" x14ac:dyDescent="0.25">
      <c r="A261" s="3" t="s">
        <v>476</v>
      </c>
      <c r="B261" s="3"/>
      <c r="C261" s="64" t="s">
        <v>57</v>
      </c>
      <c r="D261" s="76">
        <f t="shared" si="6"/>
        <v>3855</v>
      </c>
      <c r="E261" s="18"/>
      <c r="F261" s="34">
        <f t="shared" si="7"/>
        <v>0</v>
      </c>
      <c r="G261" s="14"/>
      <c r="H261" s="76">
        <v>1285</v>
      </c>
      <c r="I261" s="21"/>
    </row>
    <row r="262" spans="1:9" ht="21.75" customHeight="1" x14ac:dyDescent="0.25">
      <c r="A262" s="3" t="s">
        <v>477</v>
      </c>
      <c r="B262" s="3"/>
      <c r="C262" s="64" t="s">
        <v>592</v>
      </c>
      <c r="D262" s="76">
        <f t="shared" si="6"/>
        <v>15</v>
      </c>
      <c r="E262" s="18"/>
      <c r="F262" s="34">
        <f t="shared" si="7"/>
        <v>0</v>
      </c>
      <c r="G262" s="14"/>
      <c r="H262" s="76">
        <v>5</v>
      </c>
    </row>
    <row r="263" spans="1:9" ht="21.75" customHeight="1" x14ac:dyDescent="0.25">
      <c r="A263" s="3" t="s">
        <v>478</v>
      </c>
      <c r="B263" s="3"/>
      <c r="C263" s="64" t="s">
        <v>593</v>
      </c>
      <c r="D263" s="76">
        <f t="shared" ref="D263:D306" si="8">H263*3</f>
        <v>15</v>
      </c>
      <c r="E263" s="18"/>
      <c r="F263" s="34">
        <f t="shared" ref="F263:F306" si="9">D263*E263</f>
        <v>0</v>
      </c>
      <c r="G263" s="14"/>
      <c r="H263" s="76">
        <v>5</v>
      </c>
    </row>
    <row r="264" spans="1:9" ht="21.75" customHeight="1" x14ac:dyDescent="0.25">
      <c r="A264" s="3" t="s">
        <v>479</v>
      </c>
      <c r="B264" s="40"/>
      <c r="C264" s="64" t="s">
        <v>372</v>
      </c>
      <c r="D264" s="76">
        <f t="shared" si="8"/>
        <v>9</v>
      </c>
      <c r="E264" s="41"/>
      <c r="F264" s="34">
        <f t="shared" si="9"/>
        <v>0</v>
      </c>
      <c r="G264" s="14"/>
      <c r="H264" s="78">
        <v>3</v>
      </c>
    </row>
    <row r="265" spans="1:9" ht="21.75" customHeight="1" x14ac:dyDescent="0.25">
      <c r="A265" s="3" t="s">
        <v>480</v>
      </c>
      <c r="B265" s="3"/>
      <c r="C265" s="64" t="s">
        <v>307</v>
      </c>
      <c r="D265" s="76">
        <f t="shared" si="8"/>
        <v>9</v>
      </c>
      <c r="E265" s="18"/>
      <c r="F265" s="34">
        <f t="shared" si="9"/>
        <v>0</v>
      </c>
      <c r="G265" s="14"/>
      <c r="H265" s="76">
        <v>3</v>
      </c>
    </row>
    <row r="266" spans="1:9" ht="21.75" customHeight="1" x14ac:dyDescent="0.25">
      <c r="A266" s="3" t="s">
        <v>481</v>
      </c>
      <c r="B266" s="3"/>
      <c r="C266" s="64" t="s">
        <v>58</v>
      </c>
      <c r="D266" s="76">
        <f t="shared" si="8"/>
        <v>9</v>
      </c>
      <c r="E266" s="18"/>
      <c r="F266" s="34">
        <f t="shared" si="9"/>
        <v>0</v>
      </c>
      <c r="G266" s="14"/>
      <c r="H266" s="76">
        <v>3</v>
      </c>
    </row>
    <row r="267" spans="1:9" ht="21.75" customHeight="1" x14ac:dyDescent="0.25">
      <c r="A267" s="3" t="s">
        <v>482</v>
      </c>
      <c r="B267" s="3"/>
      <c r="C267" s="64" t="s">
        <v>59</v>
      </c>
      <c r="D267" s="76">
        <f t="shared" si="8"/>
        <v>6</v>
      </c>
      <c r="E267" s="18"/>
      <c r="F267" s="34">
        <f t="shared" si="9"/>
        <v>0</v>
      </c>
      <c r="G267" s="24"/>
      <c r="H267" s="76">
        <v>2</v>
      </c>
      <c r="I267" s="21"/>
    </row>
    <row r="268" spans="1:9" ht="21.75" customHeight="1" x14ac:dyDescent="0.25">
      <c r="A268" s="3" t="s">
        <v>483</v>
      </c>
      <c r="B268" s="3"/>
      <c r="C268" s="58" t="s">
        <v>234</v>
      </c>
      <c r="D268" s="76">
        <f t="shared" si="8"/>
        <v>3</v>
      </c>
      <c r="E268" s="18"/>
      <c r="F268" s="34">
        <f t="shared" si="9"/>
        <v>0</v>
      </c>
      <c r="G268" s="14"/>
      <c r="H268" s="76">
        <v>1</v>
      </c>
    </row>
    <row r="269" spans="1:9" ht="21.75" customHeight="1" x14ac:dyDescent="0.25">
      <c r="A269" s="3" t="s">
        <v>484</v>
      </c>
      <c r="B269" s="3"/>
      <c r="C269" s="58" t="s">
        <v>235</v>
      </c>
      <c r="D269" s="76">
        <f t="shared" si="8"/>
        <v>6</v>
      </c>
      <c r="E269" s="18"/>
      <c r="F269" s="34">
        <f t="shared" si="9"/>
        <v>0</v>
      </c>
      <c r="G269" s="14"/>
      <c r="H269" s="76">
        <v>2</v>
      </c>
    </row>
    <row r="270" spans="1:9" ht="21.75" customHeight="1" x14ac:dyDescent="0.25">
      <c r="A270" s="3" t="s">
        <v>485</v>
      </c>
      <c r="B270" s="4"/>
      <c r="C270" s="58" t="s">
        <v>550</v>
      </c>
      <c r="D270" s="76">
        <f t="shared" si="8"/>
        <v>132</v>
      </c>
      <c r="E270" s="18"/>
      <c r="F270" s="34">
        <f t="shared" si="9"/>
        <v>0</v>
      </c>
      <c r="G270" s="24"/>
      <c r="H270" s="76">
        <v>44</v>
      </c>
      <c r="I270" s="21"/>
    </row>
    <row r="271" spans="1:9" ht="21.75" customHeight="1" x14ac:dyDescent="0.25">
      <c r="A271" s="3" t="s">
        <v>486</v>
      </c>
      <c r="B271" s="3"/>
      <c r="C271" s="64" t="s">
        <v>60</v>
      </c>
      <c r="D271" s="76">
        <f t="shared" si="8"/>
        <v>6</v>
      </c>
      <c r="E271" s="18"/>
      <c r="F271" s="34">
        <f t="shared" si="9"/>
        <v>0</v>
      </c>
      <c r="G271" s="14"/>
      <c r="H271" s="76">
        <v>2</v>
      </c>
    </row>
    <row r="272" spans="1:9" ht="21.75" customHeight="1" x14ac:dyDescent="0.25">
      <c r="A272" s="3" t="s">
        <v>487</v>
      </c>
      <c r="B272" s="1"/>
      <c r="C272" s="64" t="s">
        <v>552</v>
      </c>
      <c r="D272" s="76">
        <f t="shared" si="8"/>
        <v>75</v>
      </c>
      <c r="E272" s="18"/>
      <c r="F272" s="34">
        <f t="shared" si="9"/>
        <v>0</v>
      </c>
      <c r="G272" s="14"/>
      <c r="H272" s="76">
        <v>25</v>
      </c>
    </row>
    <row r="273" spans="1:9" ht="21.75" customHeight="1" x14ac:dyDescent="0.25">
      <c r="A273" s="3" t="s">
        <v>488</v>
      </c>
      <c r="B273" s="1"/>
      <c r="C273" s="64" t="s">
        <v>551</v>
      </c>
      <c r="D273" s="76">
        <f t="shared" si="8"/>
        <v>75</v>
      </c>
      <c r="E273" s="18"/>
      <c r="F273" s="34">
        <f t="shared" si="9"/>
        <v>0</v>
      </c>
      <c r="G273" s="14"/>
      <c r="H273" s="76">
        <v>25</v>
      </c>
    </row>
    <row r="274" spans="1:9" ht="21.75" customHeight="1" x14ac:dyDescent="0.25">
      <c r="A274" s="3" t="s">
        <v>489</v>
      </c>
      <c r="B274" s="3"/>
      <c r="C274" s="64" t="s">
        <v>61</v>
      </c>
      <c r="D274" s="76">
        <f t="shared" si="8"/>
        <v>6</v>
      </c>
      <c r="E274" s="18"/>
      <c r="F274" s="34">
        <f t="shared" si="9"/>
        <v>0</v>
      </c>
      <c r="G274" s="14"/>
      <c r="H274" s="76">
        <v>2</v>
      </c>
    </row>
    <row r="275" spans="1:9" ht="21.75" customHeight="1" x14ac:dyDescent="0.25">
      <c r="A275" s="3" t="s">
        <v>490</v>
      </c>
      <c r="B275" s="3"/>
      <c r="C275" s="64" t="s">
        <v>62</v>
      </c>
      <c r="D275" s="76">
        <f t="shared" si="8"/>
        <v>129</v>
      </c>
      <c r="E275" s="18"/>
      <c r="F275" s="34">
        <f t="shared" si="9"/>
        <v>0</v>
      </c>
      <c r="G275" s="14"/>
      <c r="H275" s="76">
        <v>43</v>
      </c>
    </row>
    <row r="276" spans="1:9" ht="21.75" customHeight="1" x14ac:dyDescent="0.25">
      <c r="A276" s="3" t="s">
        <v>491</v>
      </c>
      <c r="B276" s="3"/>
      <c r="C276" s="64" t="s">
        <v>63</v>
      </c>
      <c r="D276" s="76">
        <f t="shared" si="8"/>
        <v>8319</v>
      </c>
      <c r="E276" s="18"/>
      <c r="F276" s="34">
        <f t="shared" si="9"/>
        <v>0</v>
      </c>
      <c r="G276" s="14"/>
      <c r="H276" s="76">
        <v>2773</v>
      </c>
    </row>
    <row r="277" spans="1:9" ht="21.75" customHeight="1" x14ac:dyDescent="0.25">
      <c r="A277" s="3" t="s">
        <v>492</v>
      </c>
      <c r="B277" s="46"/>
      <c r="C277" s="64" t="s">
        <v>565</v>
      </c>
      <c r="D277" s="76">
        <f t="shared" si="8"/>
        <v>3</v>
      </c>
      <c r="E277" s="47"/>
      <c r="F277" s="34">
        <f t="shared" si="9"/>
        <v>0</v>
      </c>
      <c r="G277" s="14"/>
      <c r="H277" s="80">
        <v>1</v>
      </c>
    </row>
    <row r="278" spans="1:9" ht="21.75" customHeight="1" x14ac:dyDescent="0.25">
      <c r="A278" s="3" t="s">
        <v>493</v>
      </c>
      <c r="B278" s="3"/>
      <c r="C278" s="64" t="s">
        <v>303</v>
      </c>
      <c r="D278" s="76">
        <f t="shared" si="8"/>
        <v>15</v>
      </c>
      <c r="E278" s="18"/>
      <c r="F278" s="34">
        <f t="shared" si="9"/>
        <v>0</v>
      </c>
      <c r="G278" s="24"/>
      <c r="H278" s="76">
        <v>5</v>
      </c>
      <c r="I278" s="21"/>
    </row>
    <row r="279" spans="1:9" ht="21.75" customHeight="1" x14ac:dyDescent="0.25">
      <c r="A279" s="3" t="s">
        <v>494</v>
      </c>
      <c r="B279" s="40"/>
      <c r="C279" s="64" t="s">
        <v>417</v>
      </c>
      <c r="D279" s="76">
        <f t="shared" si="8"/>
        <v>6</v>
      </c>
      <c r="E279" s="41"/>
      <c r="F279" s="34">
        <f t="shared" si="9"/>
        <v>0</v>
      </c>
      <c r="G279" s="14"/>
      <c r="H279" s="78">
        <v>2</v>
      </c>
    </row>
    <row r="280" spans="1:9" ht="21.75" customHeight="1" x14ac:dyDescent="0.25">
      <c r="A280" s="3" t="s">
        <v>495</v>
      </c>
      <c r="B280" s="3"/>
      <c r="C280" s="64" t="s">
        <v>554</v>
      </c>
      <c r="D280" s="76">
        <f t="shared" si="8"/>
        <v>8109</v>
      </c>
      <c r="E280" s="18"/>
      <c r="F280" s="34">
        <f t="shared" si="9"/>
        <v>0</v>
      </c>
      <c r="G280" s="14"/>
      <c r="H280" s="76">
        <v>2703</v>
      </c>
    </row>
    <row r="281" spans="1:9" ht="21.75" customHeight="1" x14ac:dyDescent="0.25">
      <c r="A281" s="3" t="s">
        <v>496</v>
      </c>
      <c r="B281" s="3"/>
      <c r="C281" s="64" t="s">
        <v>64</v>
      </c>
      <c r="D281" s="76">
        <f t="shared" si="8"/>
        <v>9</v>
      </c>
      <c r="E281" s="18"/>
      <c r="F281" s="34">
        <f t="shared" si="9"/>
        <v>0</v>
      </c>
      <c r="G281" s="14"/>
      <c r="H281" s="76">
        <v>3</v>
      </c>
    </row>
    <row r="282" spans="1:9" ht="21.75" customHeight="1" x14ac:dyDescent="0.25">
      <c r="A282" s="3" t="s">
        <v>497</v>
      </c>
      <c r="B282" s="3"/>
      <c r="C282" s="64" t="s">
        <v>595</v>
      </c>
      <c r="D282" s="76">
        <f t="shared" si="8"/>
        <v>6</v>
      </c>
      <c r="E282" s="18"/>
      <c r="F282" s="34">
        <f t="shared" si="9"/>
        <v>0</v>
      </c>
      <c r="G282" s="14"/>
      <c r="H282" s="76">
        <v>2</v>
      </c>
    </row>
    <row r="283" spans="1:9" ht="21.75" customHeight="1" x14ac:dyDescent="0.25">
      <c r="A283" s="3" t="s">
        <v>498</v>
      </c>
      <c r="B283" s="40"/>
      <c r="C283" s="64" t="s">
        <v>366</v>
      </c>
      <c r="D283" s="76">
        <f t="shared" si="8"/>
        <v>51</v>
      </c>
      <c r="E283" s="41"/>
      <c r="F283" s="34">
        <f t="shared" si="9"/>
        <v>0</v>
      </c>
      <c r="G283" s="14"/>
      <c r="H283" s="78">
        <v>17</v>
      </c>
    </row>
    <row r="284" spans="1:9" ht="21.75" customHeight="1" x14ac:dyDescent="0.25">
      <c r="A284" s="3" t="s">
        <v>499</v>
      </c>
      <c r="B284" s="3"/>
      <c r="C284" s="64" t="s">
        <v>65</v>
      </c>
      <c r="D284" s="76">
        <f t="shared" si="8"/>
        <v>18</v>
      </c>
      <c r="E284" s="18"/>
      <c r="F284" s="34">
        <f t="shared" si="9"/>
        <v>0</v>
      </c>
      <c r="G284" s="14"/>
      <c r="H284" s="76">
        <v>6</v>
      </c>
    </row>
    <row r="285" spans="1:9" ht="21.75" customHeight="1" x14ac:dyDescent="0.25">
      <c r="A285" s="3" t="s">
        <v>500</v>
      </c>
      <c r="B285" s="3"/>
      <c r="C285" s="64" t="s">
        <v>66</v>
      </c>
      <c r="D285" s="76">
        <f t="shared" si="8"/>
        <v>558</v>
      </c>
      <c r="E285" s="18"/>
      <c r="F285" s="34">
        <f t="shared" si="9"/>
        <v>0</v>
      </c>
      <c r="G285" s="14"/>
      <c r="H285" s="76">
        <f>1+17+23+17+32+31+14+34+17</f>
        <v>186</v>
      </c>
    </row>
    <row r="286" spans="1:9" ht="21.75" customHeight="1" x14ac:dyDescent="0.25">
      <c r="A286" s="3" t="s">
        <v>501</v>
      </c>
      <c r="B286" s="3"/>
      <c r="C286" s="64" t="s">
        <v>236</v>
      </c>
      <c r="D286" s="76">
        <f t="shared" si="8"/>
        <v>45</v>
      </c>
      <c r="E286" s="18"/>
      <c r="F286" s="34">
        <f t="shared" si="9"/>
        <v>0</v>
      </c>
      <c r="G286" s="14"/>
      <c r="H286" s="76">
        <v>15</v>
      </c>
    </row>
    <row r="287" spans="1:9" ht="21.75" customHeight="1" x14ac:dyDescent="0.25">
      <c r="A287" s="3" t="s">
        <v>502</v>
      </c>
      <c r="B287" s="3"/>
      <c r="C287" s="58" t="s">
        <v>237</v>
      </c>
      <c r="D287" s="76">
        <f t="shared" si="8"/>
        <v>6</v>
      </c>
      <c r="E287" s="18"/>
      <c r="F287" s="34">
        <f t="shared" si="9"/>
        <v>0</v>
      </c>
      <c r="G287" s="14"/>
      <c r="H287" s="76">
        <v>2</v>
      </c>
    </row>
    <row r="288" spans="1:9" ht="21.75" customHeight="1" x14ac:dyDescent="0.25">
      <c r="A288" s="3" t="s">
        <v>503</v>
      </c>
      <c r="B288" s="40"/>
      <c r="C288" s="58" t="s">
        <v>365</v>
      </c>
      <c r="D288" s="76">
        <f t="shared" si="8"/>
        <v>9</v>
      </c>
      <c r="E288" s="41"/>
      <c r="F288" s="34">
        <f t="shared" si="9"/>
        <v>0</v>
      </c>
      <c r="G288" s="14"/>
      <c r="H288" s="78">
        <v>3</v>
      </c>
    </row>
    <row r="289" spans="1:9" ht="21.75" customHeight="1" x14ac:dyDescent="0.25">
      <c r="A289" s="3" t="s">
        <v>504</v>
      </c>
      <c r="B289" s="40"/>
      <c r="C289" s="58" t="s">
        <v>238</v>
      </c>
      <c r="D289" s="76">
        <f t="shared" si="8"/>
        <v>9</v>
      </c>
      <c r="E289" s="41"/>
      <c r="F289" s="34">
        <f t="shared" si="9"/>
        <v>0</v>
      </c>
      <c r="G289" s="14"/>
      <c r="H289" s="78">
        <v>3</v>
      </c>
    </row>
    <row r="290" spans="1:9" ht="21.75" customHeight="1" x14ac:dyDescent="0.25">
      <c r="A290" s="3" t="s">
        <v>505</v>
      </c>
      <c r="B290" s="40"/>
      <c r="C290" s="58" t="s">
        <v>367</v>
      </c>
      <c r="D290" s="76">
        <f t="shared" si="8"/>
        <v>18</v>
      </c>
      <c r="E290" s="41"/>
      <c r="F290" s="34">
        <f t="shared" si="9"/>
        <v>0</v>
      </c>
      <c r="G290" s="44"/>
      <c r="H290" s="78">
        <v>6</v>
      </c>
    </row>
    <row r="291" spans="1:9" ht="21.75" customHeight="1" x14ac:dyDescent="0.25">
      <c r="A291" s="3" t="s">
        <v>506</v>
      </c>
      <c r="B291" s="3"/>
      <c r="C291" s="58" t="s">
        <v>361</v>
      </c>
      <c r="D291" s="76">
        <f t="shared" si="8"/>
        <v>30</v>
      </c>
      <c r="E291" s="18"/>
      <c r="F291" s="34">
        <f t="shared" si="9"/>
        <v>0</v>
      </c>
      <c r="G291" s="14"/>
      <c r="H291" s="76">
        <v>10</v>
      </c>
      <c r="I291" s="21"/>
    </row>
    <row r="292" spans="1:9" ht="21.75" customHeight="1" x14ac:dyDescent="0.25">
      <c r="A292" s="3" t="s">
        <v>507</v>
      </c>
      <c r="B292" s="3"/>
      <c r="C292" s="58" t="s">
        <v>239</v>
      </c>
      <c r="D292" s="76">
        <f t="shared" si="8"/>
        <v>534</v>
      </c>
      <c r="E292" s="18"/>
      <c r="F292" s="34">
        <f t="shared" si="9"/>
        <v>0</v>
      </c>
      <c r="G292" s="24"/>
      <c r="H292" s="76">
        <v>178</v>
      </c>
    </row>
    <row r="293" spans="1:9" ht="21.75" customHeight="1" x14ac:dyDescent="0.25">
      <c r="A293" s="3" t="s">
        <v>508</v>
      </c>
      <c r="B293" s="3"/>
      <c r="C293" s="64" t="s">
        <v>560</v>
      </c>
      <c r="D293" s="76">
        <f t="shared" si="8"/>
        <v>30</v>
      </c>
      <c r="E293" s="18"/>
      <c r="F293" s="34">
        <f t="shared" si="9"/>
        <v>0</v>
      </c>
      <c r="G293" s="14"/>
      <c r="H293" s="76">
        <v>10</v>
      </c>
    </row>
    <row r="294" spans="1:9" ht="21.75" customHeight="1" x14ac:dyDescent="0.25">
      <c r="A294" s="3" t="s">
        <v>509</v>
      </c>
      <c r="B294" s="40"/>
      <c r="C294" s="64" t="s">
        <v>368</v>
      </c>
      <c r="D294" s="76">
        <f t="shared" si="8"/>
        <v>30</v>
      </c>
      <c r="E294" s="41"/>
      <c r="F294" s="34">
        <f t="shared" si="9"/>
        <v>0</v>
      </c>
      <c r="G294" s="14"/>
      <c r="H294" s="78">
        <v>10</v>
      </c>
      <c r="I294" s="21"/>
    </row>
    <row r="295" spans="1:9" ht="21.75" customHeight="1" x14ac:dyDescent="0.25">
      <c r="A295" s="3" t="s">
        <v>510</v>
      </c>
      <c r="B295" s="40"/>
      <c r="C295" s="64" t="s">
        <v>597</v>
      </c>
      <c r="D295" s="76">
        <f t="shared" si="8"/>
        <v>30</v>
      </c>
      <c r="E295" s="41"/>
      <c r="F295" s="34">
        <f t="shared" si="9"/>
        <v>0</v>
      </c>
      <c r="G295" s="14"/>
      <c r="H295" s="78">
        <v>10</v>
      </c>
      <c r="I295" s="21"/>
    </row>
    <row r="296" spans="1:9" ht="21.75" customHeight="1" x14ac:dyDescent="0.25">
      <c r="A296" s="3" t="s">
        <v>511</v>
      </c>
      <c r="B296" s="40"/>
      <c r="C296" s="71" t="s">
        <v>564</v>
      </c>
      <c r="D296" s="76">
        <f t="shared" si="8"/>
        <v>3</v>
      </c>
      <c r="E296" s="41"/>
      <c r="F296" s="34">
        <f t="shared" si="9"/>
        <v>0</v>
      </c>
      <c r="G296" s="14"/>
      <c r="H296" s="78">
        <v>1</v>
      </c>
      <c r="I296" s="21"/>
    </row>
    <row r="297" spans="1:9" ht="21.75" customHeight="1" x14ac:dyDescent="0.25">
      <c r="A297" s="3" t="s">
        <v>512</v>
      </c>
      <c r="B297" s="3"/>
      <c r="C297" s="64" t="s">
        <v>241</v>
      </c>
      <c r="D297" s="76">
        <f t="shared" si="8"/>
        <v>3</v>
      </c>
      <c r="E297" s="18"/>
      <c r="F297" s="34">
        <f t="shared" si="9"/>
        <v>0</v>
      </c>
      <c r="G297" s="14"/>
      <c r="H297" s="76">
        <v>1</v>
      </c>
    </row>
    <row r="298" spans="1:9" ht="21.75" customHeight="1" x14ac:dyDescent="0.25">
      <c r="A298" s="3" t="s">
        <v>513</v>
      </c>
      <c r="B298" s="3"/>
      <c r="C298" s="64" t="s">
        <v>78</v>
      </c>
      <c r="D298" s="76">
        <f t="shared" si="8"/>
        <v>3</v>
      </c>
      <c r="E298" s="18"/>
      <c r="F298" s="34">
        <f t="shared" si="9"/>
        <v>0</v>
      </c>
      <c r="G298" s="14"/>
      <c r="H298" s="76">
        <v>1</v>
      </c>
      <c r="I298" s="21"/>
    </row>
    <row r="299" spans="1:9" ht="21.75" customHeight="1" x14ac:dyDescent="0.25">
      <c r="A299" s="3" t="s">
        <v>514</v>
      </c>
      <c r="B299" s="3"/>
      <c r="C299" s="64" t="s">
        <v>299</v>
      </c>
      <c r="D299" s="76">
        <f t="shared" si="8"/>
        <v>6</v>
      </c>
      <c r="E299" s="18"/>
      <c r="F299" s="34">
        <f t="shared" si="9"/>
        <v>0</v>
      </c>
      <c r="G299" s="24"/>
      <c r="H299" s="76">
        <v>2</v>
      </c>
    </row>
    <row r="300" spans="1:9" ht="21.75" customHeight="1" x14ac:dyDescent="0.25">
      <c r="A300" s="3" t="s">
        <v>515</v>
      </c>
      <c r="B300" s="3"/>
      <c r="C300" s="64" t="s">
        <v>76</v>
      </c>
      <c r="D300" s="76">
        <f t="shared" si="8"/>
        <v>6</v>
      </c>
      <c r="E300" s="18"/>
      <c r="F300" s="34">
        <f t="shared" si="9"/>
        <v>0</v>
      </c>
      <c r="G300" s="14"/>
      <c r="H300" s="76">
        <v>2</v>
      </c>
    </row>
    <row r="301" spans="1:9" ht="21.75" customHeight="1" x14ac:dyDescent="0.25">
      <c r="A301" s="3" t="s">
        <v>516</v>
      </c>
      <c r="B301" s="3"/>
      <c r="C301" s="64" t="s">
        <v>71</v>
      </c>
      <c r="D301" s="76">
        <f t="shared" si="8"/>
        <v>6</v>
      </c>
      <c r="E301" s="18"/>
      <c r="F301" s="34">
        <f t="shared" si="9"/>
        <v>0</v>
      </c>
      <c r="G301" s="14"/>
      <c r="H301" s="76">
        <v>2</v>
      </c>
    </row>
    <row r="302" spans="1:9" ht="21.75" customHeight="1" x14ac:dyDescent="0.25">
      <c r="A302" s="3" t="s">
        <v>517</v>
      </c>
      <c r="B302" s="3"/>
      <c r="C302" s="64" t="s">
        <v>298</v>
      </c>
      <c r="D302" s="76">
        <f t="shared" si="8"/>
        <v>6</v>
      </c>
      <c r="E302" s="18"/>
      <c r="F302" s="34">
        <f t="shared" si="9"/>
        <v>0</v>
      </c>
      <c r="G302" s="24"/>
      <c r="H302" s="76">
        <v>2</v>
      </c>
    </row>
    <row r="303" spans="1:9" ht="21.75" customHeight="1" x14ac:dyDescent="0.25">
      <c r="A303" s="3" t="s">
        <v>518</v>
      </c>
      <c r="B303" s="3"/>
      <c r="C303" s="64" t="s">
        <v>70</v>
      </c>
      <c r="D303" s="76">
        <f t="shared" si="8"/>
        <v>6</v>
      </c>
      <c r="E303" s="18"/>
      <c r="F303" s="34">
        <f t="shared" si="9"/>
        <v>0</v>
      </c>
      <c r="G303" s="14"/>
      <c r="H303" s="76">
        <v>2</v>
      </c>
    </row>
    <row r="304" spans="1:9" ht="21.75" customHeight="1" x14ac:dyDescent="0.25">
      <c r="A304" s="3" t="s">
        <v>519</v>
      </c>
      <c r="B304" s="3"/>
      <c r="C304" s="64" t="s">
        <v>75</v>
      </c>
      <c r="D304" s="76">
        <f t="shared" si="8"/>
        <v>6</v>
      </c>
      <c r="E304" s="18"/>
      <c r="F304" s="34">
        <f t="shared" si="9"/>
        <v>0</v>
      </c>
      <c r="G304" s="14"/>
      <c r="H304" s="76">
        <v>2</v>
      </c>
    </row>
    <row r="305" spans="1:9" ht="21.75" customHeight="1" x14ac:dyDescent="0.25">
      <c r="A305" s="3" t="s">
        <v>520</v>
      </c>
      <c r="B305" s="3"/>
      <c r="C305" s="64" t="s">
        <v>77</v>
      </c>
      <c r="D305" s="76">
        <f t="shared" si="8"/>
        <v>6</v>
      </c>
      <c r="E305" s="18"/>
      <c r="F305" s="34">
        <f t="shared" si="9"/>
        <v>0</v>
      </c>
      <c r="G305" s="14"/>
      <c r="H305" s="76">
        <v>2</v>
      </c>
      <c r="I305" s="21"/>
    </row>
    <row r="306" spans="1:9" ht="21.75" customHeight="1" x14ac:dyDescent="0.25">
      <c r="A306" s="3" t="s">
        <v>521</v>
      </c>
      <c r="B306" s="5"/>
      <c r="C306" s="64" t="s">
        <v>534</v>
      </c>
      <c r="D306" s="76">
        <f t="shared" si="8"/>
        <v>3015</v>
      </c>
      <c r="E306" s="18"/>
      <c r="F306" s="34">
        <f t="shared" si="9"/>
        <v>0</v>
      </c>
      <c r="G306" s="24"/>
      <c r="H306" s="76">
        <v>1005</v>
      </c>
      <c r="I306" s="21"/>
    </row>
    <row r="307" spans="1:9" ht="21.75" customHeight="1" x14ac:dyDescent="0.25">
      <c r="F307" s="35">
        <f>SUM(F6:F306)</f>
        <v>0</v>
      </c>
    </row>
    <row r="308" spans="1:9" ht="21.75" customHeight="1" x14ac:dyDescent="0.25">
      <c r="E308" s="11"/>
      <c r="F308" s="31"/>
    </row>
    <row r="311" spans="1:9" x14ac:dyDescent="0.25">
      <c r="E311" s="11"/>
      <c r="F311" s="31"/>
    </row>
  </sheetData>
  <mergeCells count="4">
    <mergeCell ref="C3:D3"/>
    <mergeCell ref="A4:D4"/>
    <mergeCell ref="D1:F1"/>
    <mergeCell ref="D2:F2"/>
  </mergeCells>
  <phoneticPr fontId="6" type="noConversion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Baza asort</vt:lpstr>
      <vt:lpstr>'Baza asort'!OB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Mirosława Kowalska</cp:lastModifiedBy>
  <cp:lastPrinted>2026-07-03T12:30:32Z</cp:lastPrinted>
  <dcterms:created xsi:type="dcterms:W3CDTF">2020-06-19T07:17:29Z</dcterms:created>
  <dcterms:modified xsi:type="dcterms:W3CDTF">2026-07-03T12:31:02Z</dcterms:modified>
</cp:coreProperties>
</file>